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на 04.03.19" sheetId="4" r:id="rId1"/>
    <sheet name="на 28.02.19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K15" i="4"/>
  <c r="I15"/>
  <c r="H9"/>
  <c r="H11"/>
  <c r="M11" s="1"/>
  <c r="H10"/>
  <c r="H16"/>
  <c r="H14"/>
  <c r="H13"/>
  <c r="M13" s="1"/>
  <c r="H12"/>
  <c r="D16"/>
  <c r="D11"/>
  <c r="D14"/>
  <c r="D13"/>
  <c r="D12"/>
  <c r="D10"/>
  <c r="D9"/>
  <c r="M14" l="1"/>
  <c r="M12"/>
  <c r="M9"/>
  <c r="M10"/>
  <c r="H15"/>
  <c r="H17" s="1"/>
  <c r="E15"/>
  <c r="F15"/>
  <c r="M15" l="1"/>
  <c r="M17" s="1"/>
  <c r="D15"/>
  <c r="D17" s="1"/>
  <c r="K17"/>
  <c r="F17"/>
  <c r="E17" l="1"/>
  <c r="I17"/>
  <c r="N13" i="1" l="1"/>
  <c r="M13"/>
  <c r="L13"/>
  <c r="K13"/>
  <c r="J13"/>
  <c r="I13" s="1"/>
  <c r="H13"/>
  <c r="G13"/>
  <c r="F13" s="1"/>
  <c r="C13"/>
  <c r="D13"/>
  <c r="E13"/>
  <c r="K6"/>
  <c r="I10"/>
  <c r="L12"/>
  <c r="L11"/>
  <c r="L10"/>
  <c r="L9"/>
  <c r="L8"/>
  <c r="L7"/>
  <c r="L6"/>
  <c r="I12"/>
  <c r="I11"/>
  <c r="I9"/>
  <c r="I8"/>
  <c r="I7"/>
  <c r="I6"/>
  <c r="K5"/>
  <c r="J5"/>
  <c r="F12"/>
  <c r="F11"/>
  <c r="F10"/>
  <c r="F9"/>
  <c r="F8"/>
  <c r="F7"/>
  <c r="F6"/>
  <c r="H5"/>
  <c r="G5"/>
  <c r="D5"/>
  <c r="E5"/>
  <c r="C7"/>
  <c r="C8"/>
  <c r="C9"/>
  <c r="C10"/>
  <c r="C11"/>
  <c r="C12"/>
  <c r="C6"/>
  <c r="I5" l="1"/>
  <c r="F5"/>
  <c r="C5"/>
</calcChain>
</file>

<file path=xl/sharedStrings.xml><?xml version="1.0" encoding="utf-8"?>
<sst xmlns="http://schemas.openxmlformats.org/spreadsheetml/2006/main" count="60" uniqueCount="46">
  <si>
    <t>Галузь</t>
  </si>
  <si>
    <t>№</t>
  </si>
  <si>
    <t>Добувна галузь</t>
  </si>
  <si>
    <t>Металургійна галузь</t>
  </si>
  <si>
    <t>Заклади транспортування, зберігання, оптової і роздрібної торгівлі газо-та нафтопродуктами</t>
  </si>
  <si>
    <t>Підприємства енергетики</t>
  </si>
  <si>
    <t>Підприємства газу, гарячої води</t>
  </si>
  <si>
    <t>Заклади фінансово-кредитної сфери</t>
  </si>
  <si>
    <t>Інші платники</t>
  </si>
  <si>
    <t>План 2019</t>
  </si>
  <si>
    <t>Всього</t>
  </si>
  <si>
    <t>зем.под</t>
  </si>
  <si>
    <t>оренда</t>
  </si>
  <si>
    <r>
      <t xml:space="preserve">Всього по місту, </t>
    </r>
    <r>
      <rPr>
        <b/>
        <i/>
        <sz val="12"/>
        <color theme="1"/>
        <rFont val="Times New Roman"/>
        <family val="1"/>
        <charset val="204"/>
      </rPr>
      <t>в т.ч.</t>
    </r>
  </si>
  <si>
    <t>млн.грн.</t>
  </si>
  <si>
    <r>
      <t>Всього по місту  
(</t>
    </r>
    <r>
      <rPr>
        <b/>
        <i/>
        <sz val="12"/>
        <color theme="1"/>
        <rFont val="Times New Roman"/>
        <family val="1"/>
        <charset val="204"/>
      </rPr>
      <t>без інших платників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</si>
  <si>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Прогноз - 1 ДФ 
2019 = 2020 </t>
    </r>
    <r>
      <rPr>
        <sz val="11"/>
        <color theme="1"/>
        <rFont val="Times New Roman"/>
        <family val="1"/>
        <charset val="204"/>
      </rPr>
      <t>(по декларації)</t>
    </r>
    <r>
      <rPr>
        <sz val="12"/>
        <color theme="1"/>
        <rFont val="Times New Roman"/>
        <family val="1"/>
        <charset val="204"/>
      </rPr>
      <t xml:space="preserve">
</t>
    </r>
    <r>
      <rPr>
        <i/>
        <sz val="10"/>
        <color theme="1"/>
        <rFont val="Times New Roman"/>
        <family val="1"/>
        <charset val="204"/>
      </rPr>
      <t xml:space="preserve"> (ГМК: зем.под.25%, оренда 25%)</t>
    </r>
  </si>
  <si>
    <r>
      <t xml:space="preserve">Прогноз - 2  ДФ
 2019 = 2020 </t>
    </r>
    <r>
      <rPr>
        <sz val="11"/>
        <color theme="1"/>
        <rFont val="Times New Roman"/>
        <family val="1"/>
        <charset val="204"/>
      </rPr>
      <t>(по декларації)</t>
    </r>
    <r>
      <rPr>
        <sz val="12"/>
        <color theme="1"/>
        <rFont val="Times New Roman"/>
        <family val="1"/>
        <charset val="204"/>
      </rPr>
      <t xml:space="preserve">
</t>
    </r>
    <r>
      <rPr>
        <i/>
        <sz val="10"/>
        <color theme="1"/>
        <rFont val="Times New Roman"/>
        <family val="1"/>
        <charset val="204"/>
      </rPr>
      <t xml:space="preserve"> (ГМК: зем.под.25%, оренда 100%)</t>
    </r>
  </si>
  <si>
    <t xml:space="preserve">Розрахунок АРВ - УМА та ЗВ (альтернатива 6)
2019=2020
</t>
  </si>
  <si>
    <t>Примітка: в Прогнозі -1 Дф, у зв'язку з неоднозначним тлумаченням ДФС України, по добувній галузі враховано норму Податково кодексу (25% обчисленого податку) як до земельного податку, так і до орендної плати за землю. У зв"язку з чим, можливі  зростання надходжень по оренді землі по цій галузі - на 570,3 млн.грн.</t>
  </si>
  <si>
    <t>Розрахунок прогнозних надходжень від плати за землю по м.Кривий Ріг</t>
  </si>
  <si>
    <t>у тому числі:</t>
  </si>
  <si>
    <t>земельного податку</t>
  </si>
  <si>
    <t>орендної плати за землю</t>
  </si>
  <si>
    <t>Металургійне виробництво</t>
  </si>
  <si>
    <t>Фінансово-кредитна сфера</t>
  </si>
  <si>
    <t>Виробництво та розподілення газу, постачання пари та гарячої води, збирання, очищення та розподілення води</t>
  </si>
  <si>
    <t>Разом</t>
  </si>
  <si>
    <t>Постачання електроенергії</t>
  </si>
  <si>
    <t xml:space="preserve">Інші </t>
  </si>
  <si>
    <t>Розрахунок витрат суб’єктів господарювання на податки та збори</t>
  </si>
  <si>
    <t>Плата за землю за ставкою, що діє у 2019 році</t>
  </si>
  <si>
    <t>Плата за землю за ставкою, що пропонується у 2020 році</t>
  </si>
  <si>
    <t>Цільове використання земельної ділянки (назва галузі)</t>
  </si>
  <si>
    <t>№з/п</t>
  </si>
  <si>
    <t>Став-ка, %</t>
  </si>
  <si>
    <t xml:space="preserve"> в разі зміни ставок плати за землю при запровадженні альтернативи 4</t>
  </si>
  <si>
    <t>Транспортна галузь</t>
  </si>
  <si>
    <t>Додаток 3
до аналізу регуляторного впливу до проекту регуляторного акта - рішення міської ради «Про встановлення ставок плати за землю та пільг щодо земельного податку на території м.Кривого Рогу у 2020 році»</t>
  </si>
  <si>
    <t>Усього, грн.</t>
  </si>
  <si>
    <t>Додаткові витрати суб’єктів господарювання на податки та збори, грн.</t>
  </si>
  <si>
    <t>Усього надходжень по місту</t>
  </si>
  <si>
    <t>Добувна промисловість і розроблення кар’єрів</t>
  </si>
  <si>
    <t>Примітки:</t>
  </si>
  <si>
    <t>1. Для розрахунку витрат використана інформація щодо  задекларованих податкових зобов'язань з плати за землю, надана Криворізькими управліннями Головного управління ДФС у Дніпропетровській області (листи від 07.03.2019 №2930/9/04-36-57-43-10, 02.04.2019 №39045/10/04-36-56-44).</t>
  </si>
  <si>
    <t>2. У зв'язку з прийняттям відповідних нормативно-правових актів та рішень державних органів розрахунок витрат на 2020 рік може бути змінено впродовж відповідного періоду.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</si>
</sst>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\ _₽_-;_-@_-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/>
    <xf numFmtId="0" fontId="0" fillId="0" borderId="0" xfId="0" applyAlignment="1"/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/>
    </xf>
    <xf numFmtId="0" fontId="12" fillId="0" borderId="0" xfId="0" applyFont="1"/>
    <xf numFmtId="4" fontId="1" fillId="0" borderId="1" xfId="0" applyNumberFormat="1" applyFont="1" applyBorder="1" applyAlignment="1">
      <alignment horizontal="center" vertical="top"/>
    </xf>
    <xf numFmtId="43" fontId="1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43" fontId="1" fillId="0" borderId="1" xfId="0" applyNumberFormat="1" applyFont="1" applyBorder="1" applyAlignment="1">
      <alignment vertical="top" wrapText="1"/>
    </xf>
    <xf numFmtId="43" fontId="13" fillId="0" borderId="1" xfId="0" applyNumberFormat="1" applyFont="1" applyBorder="1" applyAlignment="1">
      <alignment vertical="center"/>
    </xf>
    <xf numFmtId="43" fontId="13" fillId="0" borderId="1" xfId="0" applyNumberFormat="1" applyFont="1" applyBorder="1" applyAlignment="1">
      <alignment vertical="top"/>
    </xf>
    <xf numFmtId="43" fontId="14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3" fontId="1" fillId="0" borderId="1" xfId="0" applyNumberFormat="1" applyFont="1" applyFill="1" applyBorder="1" applyAlignment="1">
      <alignment vertical="top"/>
    </xf>
    <xf numFmtId="0" fontId="10" fillId="0" borderId="0" xfId="0" applyFont="1" applyAlignment="1">
      <alignment wrapText="1"/>
    </xf>
    <xf numFmtId="43" fontId="1" fillId="0" borderId="1" xfId="0" applyNumberFormat="1" applyFont="1" applyBorder="1" applyAlignment="1">
      <alignment horizontal="center" vertical="top"/>
    </xf>
    <xf numFmtId="43" fontId="1" fillId="0" borderId="1" xfId="0" applyNumberFormat="1" applyFont="1" applyFill="1" applyBorder="1" applyAlignment="1">
      <alignment horizontal="center" vertical="top"/>
    </xf>
    <xf numFmtId="43" fontId="13" fillId="0" borderId="1" xfId="0" applyNumberFormat="1" applyFont="1" applyBorder="1" applyAlignment="1">
      <alignment horizontal="center" vertical="center"/>
    </xf>
    <xf numFmtId="43" fontId="13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2" fillId="0" borderId="0" xfId="0" applyFont="1"/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/>
    <xf numFmtId="0" fontId="10" fillId="0" borderId="0" xfId="0" applyFont="1" applyAlignment="1">
      <alignment horizontal="left" wrapText="1"/>
    </xf>
    <xf numFmtId="0" fontId="1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top"/>
    </xf>
    <xf numFmtId="43" fontId="1" fillId="0" borderId="1" xfId="0" applyNumberFormat="1" applyFont="1" applyFill="1" applyBorder="1" applyAlignment="1">
      <alignment horizontal="center" vertical="top"/>
    </xf>
    <xf numFmtId="43" fontId="13" fillId="0" borderId="1" xfId="0" applyNumberFormat="1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top"/>
    </xf>
    <xf numFmtId="43" fontId="1" fillId="0" borderId="6" xfId="0" applyNumberFormat="1" applyFont="1" applyBorder="1" applyAlignment="1">
      <alignment horizontal="center" vertical="top"/>
    </xf>
    <xf numFmtId="43" fontId="13" fillId="0" borderId="1" xfId="0" applyNumberFormat="1" applyFont="1" applyBorder="1" applyAlignment="1">
      <alignment horizontal="center" vertical="top"/>
    </xf>
    <xf numFmtId="43" fontId="15" fillId="0" borderId="1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13" workbookViewId="0">
      <selection activeCell="B23" sqref="B23"/>
    </sheetView>
  </sheetViews>
  <sheetFormatPr defaultRowHeight="15"/>
  <cols>
    <col min="1" max="1" width="3.5703125" customWidth="1"/>
    <col min="2" max="2" width="29.7109375" customWidth="1"/>
    <col min="3" max="3" width="6.28515625" customWidth="1"/>
    <col min="4" max="4" width="17.28515625" customWidth="1"/>
    <col min="5" max="5" width="16" customWidth="1"/>
    <col min="6" max="6" width="17.42578125" customWidth="1"/>
    <col min="7" max="7" width="6.5703125" customWidth="1"/>
    <col min="8" max="8" width="18.28515625" customWidth="1"/>
    <col min="9" max="9" width="9.140625" customWidth="1"/>
    <col min="10" max="10" width="9" customWidth="1"/>
    <col min="11" max="11" width="9.140625" customWidth="1"/>
    <col min="12" max="12" width="9" customWidth="1"/>
    <col min="13" max="13" width="18.28515625" customWidth="1"/>
  </cols>
  <sheetData>
    <row r="1" spans="1:15" ht="102.75" customHeight="1">
      <c r="A1" s="38"/>
      <c r="B1" s="38"/>
      <c r="C1" s="41"/>
      <c r="D1" s="41"/>
      <c r="E1" s="41"/>
      <c r="F1" s="41"/>
      <c r="G1" s="33"/>
      <c r="H1" s="33"/>
      <c r="I1" s="51" t="s">
        <v>38</v>
      </c>
      <c r="J1" s="51"/>
      <c r="K1" s="51"/>
      <c r="L1" s="51"/>
      <c r="M1" s="51"/>
      <c r="N1" s="13"/>
      <c r="O1" s="13"/>
    </row>
    <row r="2" spans="1:15" ht="27.7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5" ht="18" customHeight="1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5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5" ht="30" customHeight="1">
      <c r="A5" s="42" t="s">
        <v>34</v>
      </c>
      <c r="B5" s="45" t="s">
        <v>33</v>
      </c>
      <c r="C5" s="45" t="s">
        <v>31</v>
      </c>
      <c r="D5" s="45"/>
      <c r="E5" s="45"/>
      <c r="F5" s="45"/>
      <c r="G5" s="45" t="s">
        <v>32</v>
      </c>
      <c r="H5" s="45"/>
      <c r="I5" s="45"/>
      <c r="J5" s="45"/>
      <c r="K5" s="45"/>
      <c r="L5" s="46"/>
      <c r="M5" s="53" t="s">
        <v>40</v>
      </c>
    </row>
    <row r="6" spans="1:15" ht="15" customHeight="1">
      <c r="A6" s="43"/>
      <c r="B6" s="45"/>
      <c r="C6" s="42" t="s">
        <v>35</v>
      </c>
      <c r="D6" s="45" t="s">
        <v>39</v>
      </c>
      <c r="E6" s="45" t="s">
        <v>21</v>
      </c>
      <c r="F6" s="45"/>
      <c r="G6" s="45" t="s">
        <v>35</v>
      </c>
      <c r="H6" s="45" t="s">
        <v>39</v>
      </c>
      <c r="I6" s="45" t="s">
        <v>21</v>
      </c>
      <c r="J6" s="45"/>
      <c r="K6" s="45"/>
      <c r="L6" s="46"/>
      <c r="M6" s="53"/>
    </row>
    <row r="7" spans="1:15" ht="28.5" customHeight="1">
      <c r="A7" s="43"/>
      <c r="B7" s="45"/>
      <c r="C7" s="43"/>
      <c r="D7" s="46"/>
      <c r="E7" s="45" t="s">
        <v>22</v>
      </c>
      <c r="F7" s="45" t="s">
        <v>23</v>
      </c>
      <c r="G7" s="45"/>
      <c r="H7" s="46"/>
      <c r="I7" s="45" t="s">
        <v>22</v>
      </c>
      <c r="J7" s="52"/>
      <c r="K7" s="45" t="s">
        <v>23</v>
      </c>
      <c r="L7" s="45"/>
      <c r="M7" s="53"/>
    </row>
    <row r="8" spans="1:15" ht="36.75" customHeight="1">
      <c r="A8" s="44"/>
      <c r="B8" s="45"/>
      <c r="C8" s="44"/>
      <c r="D8" s="46"/>
      <c r="E8" s="46"/>
      <c r="F8" s="46"/>
      <c r="G8" s="45"/>
      <c r="H8" s="46"/>
      <c r="I8" s="52"/>
      <c r="J8" s="52"/>
      <c r="K8" s="46"/>
      <c r="L8" s="46"/>
      <c r="M8" s="53"/>
    </row>
    <row r="9" spans="1:15" ht="33" customHeight="1">
      <c r="A9" s="14">
        <v>1</v>
      </c>
      <c r="B9" s="15" t="s">
        <v>42</v>
      </c>
      <c r="C9" s="19">
        <v>2.5</v>
      </c>
      <c r="D9" s="23">
        <f t="shared" ref="D9:D14" si="0">E9+F9</f>
        <v>849686187</v>
      </c>
      <c r="E9" s="23">
        <v>89456004</v>
      </c>
      <c r="F9" s="26">
        <v>760230183</v>
      </c>
      <c r="G9" s="19">
        <v>12</v>
      </c>
      <c r="H9" s="30">
        <f>I9+K9</f>
        <v>5366660155.1999998</v>
      </c>
      <c r="I9" s="54">
        <v>1717555276.8</v>
      </c>
      <c r="J9" s="54"/>
      <c r="K9" s="54">
        <v>3649104878.4000001</v>
      </c>
      <c r="L9" s="54"/>
      <c r="M9" s="24">
        <f t="shared" ref="M9:M14" si="1">H9-D9</f>
        <v>4516973968.1999998</v>
      </c>
    </row>
    <row r="10" spans="1:15" ht="30.75" customHeight="1">
      <c r="A10" s="14">
        <v>2</v>
      </c>
      <c r="B10" s="15" t="s">
        <v>24</v>
      </c>
      <c r="C10" s="19">
        <v>2.5</v>
      </c>
      <c r="D10" s="27">
        <f t="shared" si="0"/>
        <v>644857486</v>
      </c>
      <c r="E10" s="25">
        <v>480</v>
      </c>
      <c r="F10" s="34">
        <v>644857006</v>
      </c>
      <c r="G10" s="19">
        <v>12</v>
      </c>
      <c r="H10" s="34">
        <f t="shared" ref="H10:H14" si="2">I10+K10</f>
        <v>3095315932.8000002</v>
      </c>
      <c r="I10" s="54">
        <v>2304</v>
      </c>
      <c r="J10" s="54"/>
      <c r="K10" s="54">
        <v>3095313628.8000002</v>
      </c>
      <c r="L10" s="54"/>
      <c r="M10" s="24">
        <f t="shared" si="1"/>
        <v>2450458446.8000002</v>
      </c>
    </row>
    <row r="11" spans="1:15" ht="17.25" customHeight="1">
      <c r="A11" s="14">
        <v>3</v>
      </c>
      <c r="B11" s="15" t="s">
        <v>25</v>
      </c>
      <c r="C11" s="19">
        <v>1.3</v>
      </c>
      <c r="D11" s="24">
        <f t="shared" si="0"/>
        <v>2657090</v>
      </c>
      <c r="E11" s="34">
        <v>997338</v>
      </c>
      <c r="F11" s="34">
        <v>1659752</v>
      </c>
      <c r="G11" s="19">
        <v>12</v>
      </c>
      <c r="H11" s="34">
        <f t="shared" si="2"/>
        <v>24527597.789999999</v>
      </c>
      <c r="I11" s="54">
        <v>9206427.0800000001</v>
      </c>
      <c r="J11" s="54"/>
      <c r="K11" s="54">
        <v>15321170.710000001</v>
      </c>
      <c r="L11" s="54"/>
      <c r="M11" s="24">
        <f t="shared" si="1"/>
        <v>21870507.789999999</v>
      </c>
    </row>
    <row r="12" spans="1:15" ht="51" customHeight="1">
      <c r="A12" s="14">
        <v>4</v>
      </c>
      <c r="B12" s="15" t="s">
        <v>37</v>
      </c>
      <c r="C12" s="31">
        <v>0.9</v>
      </c>
      <c r="D12" s="32">
        <f t="shared" si="0"/>
        <v>29373121</v>
      </c>
      <c r="E12" s="35">
        <v>28545120</v>
      </c>
      <c r="F12" s="35">
        <v>828001</v>
      </c>
      <c r="G12" s="31">
        <v>12</v>
      </c>
      <c r="H12" s="35">
        <f t="shared" si="2"/>
        <v>391661195.40999997</v>
      </c>
      <c r="I12" s="55">
        <v>380620630.07999998</v>
      </c>
      <c r="J12" s="55"/>
      <c r="K12" s="55">
        <v>11040565.33</v>
      </c>
      <c r="L12" s="55"/>
      <c r="M12" s="32">
        <f t="shared" si="1"/>
        <v>362288074.40999997</v>
      </c>
    </row>
    <row r="13" spans="1:15" ht="31.5" customHeight="1">
      <c r="A13" s="14">
        <v>5</v>
      </c>
      <c r="B13" s="15" t="s">
        <v>28</v>
      </c>
      <c r="C13" s="19">
        <v>1.3</v>
      </c>
      <c r="D13" s="24">
        <f t="shared" si="0"/>
        <v>7319493</v>
      </c>
      <c r="E13" s="34">
        <v>3197821</v>
      </c>
      <c r="F13" s="34">
        <v>4121672</v>
      </c>
      <c r="G13" s="19">
        <v>12</v>
      </c>
      <c r="H13" s="34">
        <f t="shared" si="2"/>
        <v>67566239.879999995</v>
      </c>
      <c r="I13" s="54">
        <v>29519085.649999999</v>
      </c>
      <c r="J13" s="54"/>
      <c r="K13" s="54">
        <v>38047154.229999997</v>
      </c>
      <c r="L13" s="54"/>
      <c r="M13" s="24">
        <f t="shared" si="1"/>
        <v>60246746.879999995</v>
      </c>
    </row>
    <row r="14" spans="1:15" ht="66" customHeight="1">
      <c r="A14" s="14">
        <v>6</v>
      </c>
      <c r="B14" s="15" t="s">
        <v>26</v>
      </c>
      <c r="C14" s="19">
        <v>1.3</v>
      </c>
      <c r="D14" s="24">
        <f t="shared" si="0"/>
        <v>8254625</v>
      </c>
      <c r="E14" s="34">
        <v>6729248</v>
      </c>
      <c r="F14" s="34">
        <v>1525377</v>
      </c>
      <c r="G14" s="19">
        <v>12</v>
      </c>
      <c r="H14" s="34">
        <f t="shared" si="2"/>
        <v>76198443.379999995</v>
      </c>
      <c r="I14" s="54">
        <v>62117688.289999999</v>
      </c>
      <c r="J14" s="54"/>
      <c r="K14" s="54">
        <v>14080755.09</v>
      </c>
      <c r="L14" s="54"/>
      <c r="M14" s="24">
        <f t="shared" si="1"/>
        <v>67943818.379999995</v>
      </c>
    </row>
    <row r="15" spans="1:15" ht="19.5" customHeight="1">
      <c r="A15" s="73">
        <v>7</v>
      </c>
      <c r="B15" s="16" t="s">
        <v>27</v>
      </c>
      <c r="C15" s="20"/>
      <c r="D15" s="28">
        <f t="shared" ref="D15" si="3">SUM(D9:D14)</f>
        <v>1542148002</v>
      </c>
      <c r="E15" s="36">
        <f t="shared" ref="E15:F15" si="4">SUM(E9:E14)</f>
        <v>128926011</v>
      </c>
      <c r="F15" s="36">
        <f t="shared" si="4"/>
        <v>1413221991</v>
      </c>
      <c r="G15" s="20"/>
      <c r="H15" s="36">
        <f t="shared" ref="H15" si="5">SUM(H9:H14)</f>
        <v>9021929564.4599991</v>
      </c>
      <c r="I15" s="56">
        <f>SUM(I9:I14)</f>
        <v>2199021411.9000001</v>
      </c>
      <c r="J15" s="57"/>
      <c r="K15" s="56">
        <f>SUM(K9:K14)</f>
        <v>6822908152.5600004</v>
      </c>
      <c r="L15" s="57"/>
      <c r="M15" s="29">
        <f>SUM(M9:M14)</f>
        <v>7479781562.46</v>
      </c>
    </row>
    <row r="16" spans="1:15" ht="21" customHeight="1">
      <c r="A16" s="14">
        <v>8</v>
      </c>
      <c r="B16" s="17" t="s">
        <v>29</v>
      </c>
      <c r="C16" s="19"/>
      <c r="D16" s="24">
        <f>E16+F16</f>
        <v>158486360</v>
      </c>
      <c r="E16" s="34">
        <v>31766522</v>
      </c>
      <c r="F16" s="34">
        <v>126719838</v>
      </c>
      <c r="G16" s="19"/>
      <c r="H16" s="34">
        <f>I16+K16</f>
        <v>158486360</v>
      </c>
      <c r="I16" s="58">
        <v>31766522</v>
      </c>
      <c r="J16" s="59"/>
      <c r="K16" s="58">
        <v>126719838</v>
      </c>
      <c r="L16" s="59"/>
      <c r="M16" s="34">
        <v>0</v>
      </c>
    </row>
    <row r="17" spans="1:13" ht="18.75" customHeight="1">
      <c r="A17" s="14">
        <v>9</v>
      </c>
      <c r="B17" s="18" t="s">
        <v>41</v>
      </c>
      <c r="C17" s="21"/>
      <c r="D17" s="29">
        <f>SUM(D15:D16)</f>
        <v>1700634362</v>
      </c>
      <c r="E17" s="37">
        <f>SUM(E15:E16)</f>
        <v>160692533</v>
      </c>
      <c r="F17" s="37">
        <f>SUM(F15:F16)</f>
        <v>1539941829</v>
      </c>
      <c r="G17" s="21"/>
      <c r="H17" s="37">
        <f>SUM(H15:H16)</f>
        <v>9180415924.4599991</v>
      </c>
      <c r="I17" s="60">
        <f>SUM(I15:I16)</f>
        <v>2230787933.9000001</v>
      </c>
      <c r="J17" s="61"/>
      <c r="K17" s="60">
        <f>SUM(K15:K16)</f>
        <v>6949627990.5600004</v>
      </c>
      <c r="L17" s="61"/>
      <c r="M17" s="29">
        <f>SUM(M15:M16)</f>
        <v>7479781562.46</v>
      </c>
    </row>
    <row r="18" spans="1:13" ht="23.25" customHeight="1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3.25" customHeight="1">
      <c r="A19" s="74" t="s">
        <v>43</v>
      </c>
      <c r="B19" s="7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5.25" customHeight="1">
      <c r="A20" s="47" t="s">
        <v>44</v>
      </c>
      <c r="B20" s="47"/>
      <c r="C20" s="47"/>
      <c r="D20" s="47"/>
      <c r="E20" s="47"/>
      <c r="F20" s="47"/>
      <c r="G20" s="48"/>
      <c r="H20" s="48"/>
      <c r="I20" s="48"/>
      <c r="J20" s="48"/>
      <c r="K20" s="48"/>
      <c r="L20" s="48"/>
      <c r="M20" s="48"/>
    </row>
    <row r="21" spans="1:13" ht="21" customHeight="1">
      <c r="A21" s="40" t="s">
        <v>45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mergeCells count="40">
    <mergeCell ref="A19:B19"/>
    <mergeCell ref="I16:J16"/>
    <mergeCell ref="I17:J17"/>
    <mergeCell ref="K13:L13"/>
    <mergeCell ref="K14:L14"/>
    <mergeCell ref="K15:L15"/>
    <mergeCell ref="K16:L16"/>
    <mergeCell ref="K17:L17"/>
    <mergeCell ref="I12:J12"/>
    <mergeCell ref="K12:L12"/>
    <mergeCell ref="I13:J13"/>
    <mergeCell ref="I14:J14"/>
    <mergeCell ref="I15:J15"/>
    <mergeCell ref="I9:J9"/>
    <mergeCell ref="I10:J10"/>
    <mergeCell ref="K10:L10"/>
    <mergeCell ref="I11:J11"/>
    <mergeCell ref="K9:L9"/>
    <mergeCell ref="K11:L11"/>
    <mergeCell ref="M5:M8"/>
    <mergeCell ref="G6:G8"/>
    <mergeCell ref="D6:D8"/>
    <mergeCell ref="E7:E8"/>
    <mergeCell ref="F7:F8"/>
    <mergeCell ref="A21:M21"/>
    <mergeCell ref="C1:F1"/>
    <mergeCell ref="C6:C8"/>
    <mergeCell ref="G5:L5"/>
    <mergeCell ref="I6:L6"/>
    <mergeCell ref="A5:A8"/>
    <mergeCell ref="B5:B8"/>
    <mergeCell ref="C5:F5"/>
    <mergeCell ref="E6:F6"/>
    <mergeCell ref="A20:M20"/>
    <mergeCell ref="A2:M2"/>
    <mergeCell ref="A3:M3"/>
    <mergeCell ref="I1:M1"/>
    <mergeCell ref="I7:J8"/>
    <mergeCell ref="K7:L8"/>
    <mergeCell ref="H6:H8"/>
  </mergeCells>
  <pageMargins left="1.1023622047244095" right="0.5118110236220472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H7" sqref="H7"/>
    </sheetView>
  </sheetViews>
  <sheetFormatPr defaultRowHeight="15"/>
  <cols>
    <col min="1" max="1" width="4.28515625" customWidth="1"/>
    <col min="2" max="2" width="27.28515625" customWidth="1"/>
    <col min="3" max="3" width="8.140625" customWidth="1"/>
    <col min="4" max="4" width="8.5703125" customWidth="1"/>
    <col min="5" max="5" width="8.42578125" customWidth="1"/>
    <col min="6" max="6" width="9.5703125" customWidth="1"/>
    <col min="7" max="7" width="9.140625" customWidth="1"/>
    <col min="8" max="8" width="9.85546875" customWidth="1"/>
    <col min="9" max="9" width="10.28515625" customWidth="1"/>
    <col min="11" max="11" width="10.140625" customWidth="1"/>
    <col min="12" max="12" width="11.140625" customWidth="1"/>
  </cols>
  <sheetData>
    <row r="1" spans="1:14" ht="18.75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>
      <c r="M2" s="62" t="s">
        <v>14</v>
      </c>
      <c r="N2" s="62"/>
    </row>
    <row r="3" spans="1:14" ht="51.75" customHeight="1">
      <c r="A3" s="65" t="s">
        <v>1</v>
      </c>
      <c r="B3" s="65" t="s">
        <v>0</v>
      </c>
      <c r="C3" s="67" t="s">
        <v>9</v>
      </c>
      <c r="D3" s="68"/>
      <c r="E3" s="69"/>
      <c r="F3" s="70" t="s">
        <v>16</v>
      </c>
      <c r="G3" s="71"/>
      <c r="H3" s="72"/>
      <c r="I3" s="70" t="s">
        <v>17</v>
      </c>
      <c r="J3" s="71"/>
      <c r="K3" s="72"/>
      <c r="L3" s="70" t="s">
        <v>18</v>
      </c>
      <c r="M3" s="68"/>
      <c r="N3" s="69"/>
    </row>
    <row r="4" spans="1:14" ht="18.75" customHeight="1">
      <c r="A4" s="66"/>
      <c r="B4" s="66"/>
      <c r="C4" s="2" t="s">
        <v>10</v>
      </c>
      <c r="D4" s="2" t="s">
        <v>11</v>
      </c>
      <c r="E4" s="2" t="s">
        <v>12</v>
      </c>
      <c r="F4" s="2" t="s">
        <v>10</v>
      </c>
      <c r="G4" s="2" t="s">
        <v>11</v>
      </c>
      <c r="H4" s="2" t="s">
        <v>12</v>
      </c>
      <c r="I4" s="2" t="s">
        <v>10</v>
      </c>
      <c r="J4" s="2" t="s">
        <v>11</v>
      </c>
      <c r="K4" s="2" t="s">
        <v>12</v>
      </c>
      <c r="L4" s="2" t="s">
        <v>10</v>
      </c>
      <c r="M4" s="2" t="s">
        <v>11</v>
      </c>
      <c r="N4" s="2" t="s">
        <v>12</v>
      </c>
    </row>
    <row r="5" spans="1:14" ht="30.75" customHeight="1">
      <c r="A5" s="1"/>
      <c r="B5" s="5" t="s">
        <v>13</v>
      </c>
      <c r="C5" s="7">
        <f>D5+E5</f>
        <v>1282.4000000000001</v>
      </c>
      <c r="D5" s="7">
        <f>D6+D7+D8+D9+D10+D11+D12</f>
        <v>127.4</v>
      </c>
      <c r="E5" s="7">
        <f>E6+E7+E8+E9+E10+E11+E12</f>
        <v>1155</v>
      </c>
      <c r="F5" s="8">
        <f>G5+H5</f>
        <v>1288.3000000000002</v>
      </c>
      <c r="G5" s="7">
        <f>G6+G7+G8+G9+G10+G11+G12</f>
        <v>128.19999999999999</v>
      </c>
      <c r="H5" s="7">
        <f>H6+H7+H8+H9+H10+H11+H12</f>
        <v>1160.1000000000001</v>
      </c>
      <c r="I5" s="8">
        <f>J5+K5</f>
        <v>1698.6</v>
      </c>
      <c r="J5" s="7">
        <f>J6+J7+J8+J9+J10+J11+J12</f>
        <v>128.19999999999999</v>
      </c>
      <c r="K5" s="7">
        <f>K6+K7+K8+K9+K10+K11+K12</f>
        <v>1570.3999999999999</v>
      </c>
      <c r="L5" s="8"/>
      <c r="M5" s="7"/>
      <c r="N5" s="7"/>
    </row>
    <row r="6" spans="1:14" ht="15.75">
      <c r="A6" s="2">
        <v>1</v>
      </c>
      <c r="B6" s="9" t="s">
        <v>2</v>
      </c>
      <c r="C6" s="2">
        <f>D6+E6</f>
        <v>293.7</v>
      </c>
      <c r="D6" s="2">
        <v>78.5</v>
      </c>
      <c r="E6" s="2">
        <v>215.2</v>
      </c>
      <c r="F6" s="2">
        <f>G6+H6</f>
        <v>269.39999999999998</v>
      </c>
      <c r="G6" s="2">
        <v>79.3</v>
      </c>
      <c r="H6" s="2">
        <v>190.1</v>
      </c>
      <c r="I6" s="2">
        <f>J6+K6</f>
        <v>839.69999999999993</v>
      </c>
      <c r="J6" s="2">
        <v>79.3</v>
      </c>
      <c r="K6" s="11">
        <f>190.1/25%</f>
        <v>760.4</v>
      </c>
      <c r="L6" s="2">
        <f>M6+N6</f>
        <v>524.5</v>
      </c>
      <c r="M6" s="2">
        <v>0</v>
      </c>
      <c r="N6" s="2">
        <v>524.5</v>
      </c>
    </row>
    <row r="7" spans="1:14" ht="15.75">
      <c r="A7" s="2">
        <v>2</v>
      </c>
      <c r="B7" s="9" t="s">
        <v>3</v>
      </c>
      <c r="C7" s="2">
        <f t="shared" ref="C7:C13" si="0">D7+E7</f>
        <v>595.1</v>
      </c>
      <c r="D7" s="2">
        <v>0</v>
      </c>
      <c r="E7" s="2">
        <v>595.1</v>
      </c>
      <c r="F7" s="2">
        <f t="shared" ref="F7:F13" si="1">G7+H7</f>
        <v>644.70000000000005</v>
      </c>
      <c r="G7" s="2">
        <v>0</v>
      </c>
      <c r="H7" s="2">
        <v>644.70000000000005</v>
      </c>
      <c r="I7" s="2">
        <f t="shared" ref="I7:I13" si="2">J7+K7</f>
        <v>644.70000000000005</v>
      </c>
      <c r="J7" s="2">
        <v>0</v>
      </c>
      <c r="K7" s="2">
        <v>644.70000000000005</v>
      </c>
      <c r="L7" s="2">
        <f t="shared" ref="L7:L13" si="3">M7+N7</f>
        <v>285.90000000000003</v>
      </c>
      <c r="M7" s="2">
        <v>0.8</v>
      </c>
      <c r="N7" s="2">
        <v>285.10000000000002</v>
      </c>
    </row>
    <row r="8" spans="1:14" ht="31.5">
      <c r="A8" s="2">
        <v>3</v>
      </c>
      <c r="B8" s="10" t="s">
        <v>7</v>
      </c>
      <c r="C8" s="2">
        <f t="shared" si="0"/>
        <v>2.7</v>
      </c>
      <c r="D8" s="2">
        <v>1</v>
      </c>
      <c r="E8" s="2">
        <v>1.7</v>
      </c>
      <c r="F8" s="2">
        <f t="shared" si="1"/>
        <v>2.7</v>
      </c>
      <c r="G8" s="2">
        <v>1</v>
      </c>
      <c r="H8" s="2">
        <v>1.7</v>
      </c>
      <c r="I8" s="2">
        <f t="shared" si="2"/>
        <v>2.7</v>
      </c>
      <c r="J8" s="2">
        <v>1</v>
      </c>
      <c r="K8" s="2">
        <v>1.7</v>
      </c>
      <c r="L8" s="2">
        <f t="shared" si="3"/>
        <v>3.1999999999999997</v>
      </c>
      <c r="M8" s="2">
        <v>2.2999999999999998</v>
      </c>
      <c r="N8" s="2">
        <v>0.9</v>
      </c>
    </row>
    <row r="9" spans="1:14" ht="63">
      <c r="A9" s="2">
        <v>4</v>
      </c>
      <c r="B9" s="10" t="s">
        <v>4</v>
      </c>
      <c r="C9" s="2">
        <f t="shared" si="0"/>
        <v>6</v>
      </c>
      <c r="D9" s="2">
        <v>0.7</v>
      </c>
      <c r="E9" s="2">
        <v>5.3</v>
      </c>
      <c r="F9" s="2">
        <f t="shared" si="1"/>
        <v>6</v>
      </c>
      <c r="G9" s="2">
        <v>0.7</v>
      </c>
      <c r="H9" s="2">
        <v>5.3</v>
      </c>
      <c r="I9" s="2">
        <f t="shared" si="2"/>
        <v>6</v>
      </c>
      <c r="J9" s="2">
        <v>0.7</v>
      </c>
      <c r="K9" s="2">
        <v>5.3</v>
      </c>
      <c r="L9" s="2">
        <f t="shared" si="3"/>
        <v>8</v>
      </c>
      <c r="M9" s="2">
        <v>0</v>
      </c>
      <c r="N9" s="2">
        <v>8</v>
      </c>
    </row>
    <row r="10" spans="1:14" ht="15.75">
      <c r="A10" s="2">
        <v>5</v>
      </c>
      <c r="B10" s="9" t="s">
        <v>5</v>
      </c>
      <c r="C10" s="2">
        <f t="shared" si="0"/>
        <v>3.5</v>
      </c>
      <c r="D10" s="2">
        <v>0.9</v>
      </c>
      <c r="E10" s="2">
        <v>2.6</v>
      </c>
      <c r="F10" s="2">
        <f t="shared" si="1"/>
        <v>4.9000000000000004</v>
      </c>
      <c r="G10" s="2">
        <v>0.9</v>
      </c>
      <c r="H10" s="2">
        <v>4</v>
      </c>
      <c r="I10" s="2">
        <f t="shared" si="2"/>
        <v>4.9000000000000004</v>
      </c>
      <c r="J10" s="2">
        <v>0.9</v>
      </c>
      <c r="K10" s="2">
        <v>4</v>
      </c>
      <c r="L10" s="2">
        <f t="shared" si="3"/>
        <v>4.5</v>
      </c>
      <c r="M10" s="2">
        <v>0</v>
      </c>
      <c r="N10" s="2">
        <v>4.5</v>
      </c>
    </row>
    <row r="11" spans="1:14" ht="31.5">
      <c r="A11" s="2">
        <v>6</v>
      </c>
      <c r="B11" s="10" t="s">
        <v>6</v>
      </c>
      <c r="C11" s="2">
        <f t="shared" si="0"/>
        <v>3.8</v>
      </c>
      <c r="D11" s="2">
        <v>3.8</v>
      </c>
      <c r="E11" s="2">
        <v>0</v>
      </c>
      <c r="F11" s="2">
        <f t="shared" si="1"/>
        <v>3.8</v>
      </c>
      <c r="G11" s="2">
        <v>3.8</v>
      </c>
      <c r="H11" s="2">
        <v>0</v>
      </c>
      <c r="I11" s="2">
        <f t="shared" si="2"/>
        <v>3.8</v>
      </c>
      <c r="J11" s="2">
        <v>3.8</v>
      </c>
      <c r="K11" s="2">
        <v>0</v>
      </c>
      <c r="L11" s="2">
        <f t="shared" si="3"/>
        <v>3.7</v>
      </c>
      <c r="M11" s="2">
        <v>3.7</v>
      </c>
      <c r="N11" s="2">
        <v>0</v>
      </c>
    </row>
    <row r="12" spans="1:14" ht="15.75">
      <c r="A12" s="2">
        <v>7</v>
      </c>
      <c r="B12" s="9" t="s">
        <v>8</v>
      </c>
      <c r="C12" s="2">
        <f t="shared" si="0"/>
        <v>377.6</v>
      </c>
      <c r="D12" s="2">
        <v>42.5</v>
      </c>
      <c r="E12" s="2">
        <v>335.1</v>
      </c>
      <c r="F12" s="2">
        <f t="shared" si="1"/>
        <v>356.8</v>
      </c>
      <c r="G12" s="2">
        <v>42.5</v>
      </c>
      <c r="H12" s="2">
        <v>314.3</v>
      </c>
      <c r="I12" s="2">
        <f t="shared" si="2"/>
        <v>196.8</v>
      </c>
      <c r="J12" s="2">
        <v>42.5</v>
      </c>
      <c r="K12" s="2">
        <v>154.30000000000001</v>
      </c>
      <c r="L12" s="2">
        <f t="shared" si="3"/>
        <v>0</v>
      </c>
      <c r="M12" s="2"/>
      <c r="N12" s="2"/>
    </row>
    <row r="13" spans="1:14" ht="36" customHeight="1">
      <c r="A13" s="3"/>
      <c r="B13" s="5" t="s">
        <v>15</v>
      </c>
      <c r="C13" s="6">
        <f t="shared" si="0"/>
        <v>904.8</v>
      </c>
      <c r="D13" s="4">
        <f t="shared" ref="D13:N13" si="4">D6+D7+D8+D9+D10+D11</f>
        <v>84.9</v>
      </c>
      <c r="E13" s="4">
        <f t="shared" si="4"/>
        <v>819.9</v>
      </c>
      <c r="F13" s="6">
        <f t="shared" si="1"/>
        <v>931.50000000000011</v>
      </c>
      <c r="G13" s="4">
        <f t="shared" si="4"/>
        <v>85.7</v>
      </c>
      <c r="H13" s="4">
        <f t="shared" si="4"/>
        <v>845.80000000000007</v>
      </c>
      <c r="I13" s="6">
        <f t="shared" si="2"/>
        <v>1501.8</v>
      </c>
      <c r="J13" s="4">
        <f t="shared" si="4"/>
        <v>85.7</v>
      </c>
      <c r="K13" s="4">
        <f t="shared" si="4"/>
        <v>1416.1</v>
      </c>
      <c r="L13" s="6">
        <f t="shared" si="3"/>
        <v>829.8</v>
      </c>
      <c r="M13" s="4">
        <f t="shared" si="4"/>
        <v>6.8</v>
      </c>
      <c r="N13" s="12">
        <f t="shared" si="4"/>
        <v>823</v>
      </c>
    </row>
    <row r="15" spans="1:14" ht="73.5" customHeight="1">
      <c r="A15" s="63" t="s">
        <v>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</sheetData>
  <mergeCells count="9">
    <mergeCell ref="M2:N2"/>
    <mergeCell ref="A15:N15"/>
    <mergeCell ref="A1:N1"/>
    <mergeCell ref="A3:A4"/>
    <mergeCell ref="B3:B4"/>
    <mergeCell ref="C3:E3"/>
    <mergeCell ref="F3:H3"/>
    <mergeCell ref="I3:K3"/>
    <mergeCell ref="L3:N3"/>
  </mergeCells>
  <pageMargins left="0.51181102362204722" right="0.31496062992125984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04.03.19</vt:lpstr>
      <vt:lpstr>на 28.02.19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2019-04-23T08:12:09Z</dcterms:modified>
</cp:coreProperties>
</file>