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ОКУМЕНТИ\На сайт виконання бюджету\2026\"/>
    </mc:Choice>
  </mc:AlternateContent>
  <bookViews>
    <workbookView xWindow="-108" yWindow="-108" windowWidth="23256" windowHeight="12576"/>
  </bookViews>
  <sheets>
    <sheet name="01.08.2026" sheetId="22" r:id="rId1"/>
    <sheet name="01.07.2026" sheetId="21" r:id="rId2"/>
    <sheet name="01.06.2026" sheetId="20" r:id="rId3"/>
    <sheet name="01.05.2026" sheetId="19" r:id="rId4"/>
    <sheet name="01.04.2026" sheetId="18" r:id="rId5"/>
    <sheet name="01.03.2026" sheetId="17" r:id="rId6"/>
  </sheets>
  <definedNames>
    <definedName name="_xlnm.Print_Titles" localSheetId="5">'01.03.2026'!$4:$9</definedName>
    <definedName name="_xlnm.Print_Titles" localSheetId="4">'01.04.2026'!$4:$9</definedName>
    <definedName name="_xlnm.Print_Titles" localSheetId="3">'01.05.2026'!$4:$9</definedName>
    <definedName name="_xlnm.Print_Titles" localSheetId="2">'01.06.2026'!$4:$9</definedName>
    <definedName name="_xlnm.Print_Titles" localSheetId="1">'01.07.2026'!$4:$9</definedName>
    <definedName name="_xlnm.Print_Titles" localSheetId="0">'01.08.2026'!$4:$9</definedName>
    <definedName name="_xlnm.Print_Area" localSheetId="5">'01.03.2026'!$A$1:$S$101</definedName>
    <definedName name="_xlnm.Print_Area" localSheetId="4">'01.04.2026'!$A$1:$S$101</definedName>
    <definedName name="_xlnm.Print_Area" localSheetId="3">'01.05.2026'!$A$1:$S$101</definedName>
    <definedName name="_xlnm.Print_Area" localSheetId="2">'01.06.2026'!$A$1:$S$101</definedName>
    <definedName name="_xlnm.Print_Area" localSheetId="1">'01.07.2026'!$A$1:$S$102</definedName>
    <definedName name="_xlnm.Print_Area" localSheetId="0">'01.08.2026'!$A$1:$S$102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7" i="22" l="1"/>
  <c r="J79" i="22"/>
  <c r="K79" i="22"/>
  <c r="E47" i="22"/>
  <c r="G30" i="22"/>
  <c r="R95" i="22" l="1"/>
  <c r="M95" i="22"/>
  <c r="I95" i="22"/>
  <c r="D95" i="22"/>
  <c r="S94" i="22"/>
  <c r="R94" i="22"/>
  <c r="M94" i="22"/>
  <c r="Q94" i="22" s="1"/>
  <c r="I94" i="22"/>
  <c r="D94" i="22"/>
  <c r="S93" i="22"/>
  <c r="R93" i="22"/>
  <c r="M93" i="22"/>
  <c r="I93" i="22"/>
  <c r="Q93" i="22" s="1"/>
  <c r="D93" i="22"/>
  <c r="D92" i="22" s="1"/>
  <c r="P92" i="22"/>
  <c r="O92" i="22"/>
  <c r="N92" i="22"/>
  <c r="M92" i="22"/>
  <c r="L92" i="22"/>
  <c r="K92" i="22"/>
  <c r="S92" i="22" s="1"/>
  <c r="J92" i="22"/>
  <c r="R92" i="22" s="1"/>
  <c r="H92" i="22"/>
  <c r="G92" i="22"/>
  <c r="F92" i="22"/>
  <c r="E92" i="22"/>
  <c r="S90" i="22"/>
  <c r="R90" i="22"/>
  <c r="I90" i="22"/>
  <c r="D90" i="22"/>
  <c r="S88" i="22"/>
  <c r="R88" i="22"/>
  <c r="Q88" i="22"/>
  <c r="P88" i="22" s="1"/>
  <c r="P87" i="22" s="1"/>
  <c r="L88" i="22"/>
  <c r="L87" i="22" s="1"/>
  <c r="H88" i="22"/>
  <c r="O87" i="22"/>
  <c r="N87" i="22"/>
  <c r="M87" i="22"/>
  <c r="K87" i="22"/>
  <c r="S87" i="22" s="1"/>
  <c r="J87" i="22"/>
  <c r="R87" i="22" s="1"/>
  <c r="I87" i="22"/>
  <c r="Q87" i="22" s="1"/>
  <c r="H87" i="22"/>
  <c r="G87" i="22"/>
  <c r="F87" i="22"/>
  <c r="E87" i="22"/>
  <c r="D87" i="22"/>
  <c r="C87" i="22"/>
  <c r="S86" i="22"/>
  <c r="R86" i="22"/>
  <c r="Q86" i="22"/>
  <c r="P86" i="22" s="1"/>
  <c r="P85" i="22" s="1"/>
  <c r="L86" i="22"/>
  <c r="H86" i="22"/>
  <c r="C86" i="22"/>
  <c r="O85" i="22"/>
  <c r="O84" i="22" s="1"/>
  <c r="N85" i="22"/>
  <c r="M85" i="22"/>
  <c r="M84" i="22" s="1"/>
  <c r="L85" i="22"/>
  <c r="K85" i="22"/>
  <c r="S85" i="22" s="1"/>
  <c r="J85" i="22"/>
  <c r="R85" i="22" s="1"/>
  <c r="I85" i="22"/>
  <c r="H85" i="22"/>
  <c r="G85" i="22"/>
  <c r="G84" i="22" s="1"/>
  <c r="F85" i="22"/>
  <c r="E85" i="22"/>
  <c r="D85" i="22"/>
  <c r="C85" i="22"/>
  <c r="N84" i="22"/>
  <c r="I84" i="22"/>
  <c r="H84" i="22"/>
  <c r="F84" i="22"/>
  <c r="E84" i="22"/>
  <c r="D84" i="22"/>
  <c r="C84" i="22" s="1"/>
  <c r="S83" i="22"/>
  <c r="R83" i="22"/>
  <c r="Q83" i="22"/>
  <c r="P83" i="22" s="1"/>
  <c r="L83" i="22"/>
  <c r="H83" i="22"/>
  <c r="H81" i="22" s="1"/>
  <c r="C83" i="22"/>
  <c r="S82" i="22"/>
  <c r="R82" i="22"/>
  <c r="Q82" i="22"/>
  <c r="P82" i="22" s="1"/>
  <c r="L82" i="22"/>
  <c r="H82" i="22"/>
  <c r="C82" i="22"/>
  <c r="O81" i="22"/>
  <c r="N81" i="22"/>
  <c r="N78" i="22" s="1"/>
  <c r="M81" i="22"/>
  <c r="M78" i="22" s="1"/>
  <c r="K81" i="22"/>
  <c r="S81" i="22" s="1"/>
  <c r="J81" i="22"/>
  <c r="I81" i="22"/>
  <c r="G81" i="22"/>
  <c r="F81" i="22"/>
  <c r="E81" i="22"/>
  <c r="D81" i="22"/>
  <c r="C81" i="22" s="1"/>
  <c r="S80" i="22"/>
  <c r="S79" i="22" s="1"/>
  <c r="R80" i="22"/>
  <c r="R79" i="22" s="1"/>
  <c r="Q80" i="22"/>
  <c r="Q79" i="22" s="1"/>
  <c r="P80" i="22"/>
  <c r="P79" i="22" s="1"/>
  <c r="L80" i="22"/>
  <c r="H80" i="22"/>
  <c r="C80" i="22"/>
  <c r="O79" i="22"/>
  <c r="O78" i="22" s="1"/>
  <c r="N79" i="22"/>
  <c r="M79" i="22"/>
  <c r="L79" i="22"/>
  <c r="K78" i="22"/>
  <c r="S78" i="22" s="1"/>
  <c r="I79" i="22"/>
  <c r="H79" i="22"/>
  <c r="G79" i="22"/>
  <c r="F79" i="22"/>
  <c r="E79" i="22"/>
  <c r="D79" i="22"/>
  <c r="C79" i="22"/>
  <c r="J78" i="22"/>
  <c r="F78" i="22"/>
  <c r="E78" i="22"/>
  <c r="D78" i="22"/>
  <c r="C78" i="22" s="1"/>
  <c r="S77" i="22"/>
  <c r="R77" i="22"/>
  <c r="Q77" i="22"/>
  <c r="P77" i="22" s="1"/>
  <c r="L77" i="22"/>
  <c r="H77" i="22"/>
  <c r="C77" i="22"/>
  <c r="S76" i="22"/>
  <c r="R76" i="22"/>
  <c r="Q76" i="22"/>
  <c r="P76" i="22"/>
  <c r="L76" i="22"/>
  <c r="H76" i="22"/>
  <c r="C76" i="22"/>
  <c r="S75" i="22"/>
  <c r="R75" i="22"/>
  <c r="Q75" i="22"/>
  <c r="P75" i="22"/>
  <c r="P74" i="22" s="1"/>
  <c r="L75" i="22"/>
  <c r="L74" i="22" s="1"/>
  <c r="H75" i="22"/>
  <c r="C75" i="22"/>
  <c r="O74" i="22"/>
  <c r="N74" i="22"/>
  <c r="M74" i="22"/>
  <c r="K74" i="22"/>
  <c r="S74" i="22" s="1"/>
  <c r="J74" i="22"/>
  <c r="R74" i="22" s="1"/>
  <c r="I74" i="22"/>
  <c r="Q74" i="22" s="1"/>
  <c r="H74" i="22"/>
  <c r="G74" i="22"/>
  <c r="F74" i="22"/>
  <c r="E74" i="22"/>
  <c r="D74" i="22"/>
  <c r="C74" i="22"/>
  <c r="S73" i="22"/>
  <c r="R73" i="22"/>
  <c r="Q73" i="22"/>
  <c r="P73" i="22" s="1"/>
  <c r="L73" i="22"/>
  <c r="H73" i="22"/>
  <c r="C73" i="22"/>
  <c r="S72" i="22"/>
  <c r="R72" i="22"/>
  <c r="Q72" i="22"/>
  <c r="L72" i="22"/>
  <c r="H72" i="22"/>
  <c r="C72" i="22"/>
  <c r="S71" i="22"/>
  <c r="R71" i="22"/>
  <c r="Q71" i="22"/>
  <c r="P71" i="22" s="1"/>
  <c r="P70" i="22" s="1"/>
  <c r="L71" i="22"/>
  <c r="H71" i="22"/>
  <c r="C71" i="22"/>
  <c r="O70" i="22"/>
  <c r="N70" i="22"/>
  <c r="M70" i="22"/>
  <c r="L70" i="22"/>
  <c r="L69" i="22" s="1"/>
  <c r="K70" i="22"/>
  <c r="S70" i="22" s="1"/>
  <c r="S69" i="22" s="1"/>
  <c r="J70" i="22"/>
  <c r="R70" i="22" s="1"/>
  <c r="R69" i="22" s="1"/>
  <c r="I70" i="22"/>
  <c r="Q70" i="22" s="1"/>
  <c r="Q69" i="22" s="1"/>
  <c r="H70" i="22"/>
  <c r="G70" i="22"/>
  <c r="F70" i="22"/>
  <c r="E70" i="22"/>
  <c r="D70" i="22"/>
  <c r="C70" i="22" s="1"/>
  <c r="C69" i="22" s="1"/>
  <c r="O69" i="22"/>
  <c r="N69" i="22"/>
  <c r="M69" i="22"/>
  <c r="K69" i="22"/>
  <c r="J69" i="22"/>
  <c r="I69" i="22"/>
  <c r="G69" i="22"/>
  <c r="F69" i="22"/>
  <c r="E69" i="22"/>
  <c r="S68" i="22"/>
  <c r="R68" i="22"/>
  <c r="P68" i="22" s="1"/>
  <c r="P67" i="22" s="1"/>
  <c r="P66" i="22" s="1"/>
  <c r="Q68" i="22"/>
  <c r="L68" i="22"/>
  <c r="L67" i="22" s="1"/>
  <c r="L66" i="22" s="1"/>
  <c r="H68" i="22"/>
  <c r="H67" i="22" s="1"/>
  <c r="H66" i="22" s="1"/>
  <c r="C68" i="22"/>
  <c r="O67" i="22"/>
  <c r="N67" i="22"/>
  <c r="M67" i="22"/>
  <c r="M66" i="22" s="1"/>
  <c r="K67" i="22"/>
  <c r="S67" i="22" s="1"/>
  <c r="J67" i="22"/>
  <c r="R67" i="22" s="1"/>
  <c r="I67" i="22"/>
  <c r="Q67" i="22" s="1"/>
  <c r="G67" i="22"/>
  <c r="F67" i="22"/>
  <c r="E67" i="22"/>
  <c r="E66" i="22" s="1"/>
  <c r="C66" i="22" s="1"/>
  <c r="D67" i="22"/>
  <c r="O66" i="22"/>
  <c r="N66" i="22"/>
  <c r="K66" i="22"/>
  <c r="S66" i="22" s="1"/>
  <c r="J66" i="22"/>
  <c r="R66" i="22" s="1"/>
  <c r="G66" i="22"/>
  <c r="F66" i="22"/>
  <c r="D66" i="22"/>
  <c r="S65" i="22"/>
  <c r="R65" i="22"/>
  <c r="Q65" i="22"/>
  <c r="P65" i="22"/>
  <c r="P64" i="22" s="1"/>
  <c r="P63" i="22" s="1"/>
  <c r="L65" i="22"/>
  <c r="L64" i="22" s="1"/>
  <c r="L63" i="22" s="1"/>
  <c r="H65" i="22"/>
  <c r="C65" i="22"/>
  <c r="O64" i="22"/>
  <c r="N64" i="22"/>
  <c r="N63" i="22" s="1"/>
  <c r="M64" i="22"/>
  <c r="K64" i="22"/>
  <c r="S64" i="22" s="1"/>
  <c r="J64" i="22"/>
  <c r="J63" i="22" s="1"/>
  <c r="R63" i="22" s="1"/>
  <c r="I64" i="22"/>
  <c r="Q64" i="22" s="1"/>
  <c r="H64" i="22"/>
  <c r="G64" i="22"/>
  <c r="F64" i="22"/>
  <c r="F63" i="22" s="1"/>
  <c r="E64" i="22"/>
  <c r="D64" i="22"/>
  <c r="C64" i="22"/>
  <c r="O63" i="22"/>
  <c r="M63" i="22"/>
  <c r="K63" i="22"/>
  <c r="S63" i="22" s="1"/>
  <c r="I63" i="22"/>
  <c r="Q63" i="22" s="1"/>
  <c r="H63" i="22"/>
  <c r="G63" i="22"/>
  <c r="E63" i="22"/>
  <c r="D63" i="22"/>
  <c r="C63" i="22"/>
  <c r="S62" i="22"/>
  <c r="R62" i="22"/>
  <c r="Q62" i="22"/>
  <c r="P62" i="22"/>
  <c r="L62" i="22"/>
  <c r="H62" i="22"/>
  <c r="C62" i="22"/>
  <c r="S61" i="22"/>
  <c r="S60" i="22" s="1"/>
  <c r="R61" i="22"/>
  <c r="Q61" i="22"/>
  <c r="P61" i="22"/>
  <c r="L61" i="22"/>
  <c r="L60" i="22" s="1"/>
  <c r="H61" i="22"/>
  <c r="C61" i="22"/>
  <c r="R60" i="22"/>
  <c r="O60" i="22"/>
  <c r="N60" i="22"/>
  <c r="M60" i="22"/>
  <c r="K60" i="22"/>
  <c r="J60" i="22"/>
  <c r="I60" i="22"/>
  <c r="H60" i="22"/>
  <c r="G60" i="22"/>
  <c r="F60" i="22"/>
  <c r="E60" i="22"/>
  <c r="D60" i="22"/>
  <c r="C60" i="22"/>
  <c r="S59" i="22"/>
  <c r="R59" i="22"/>
  <c r="Q59" i="22"/>
  <c r="P59" i="22" s="1"/>
  <c r="P58" i="22" s="1"/>
  <c r="L59" i="22"/>
  <c r="L58" i="22" s="1"/>
  <c r="H59" i="22"/>
  <c r="H58" i="22" s="1"/>
  <c r="C59" i="22"/>
  <c r="O58" i="22"/>
  <c r="O49" i="22" s="1"/>
  <c r="N58" i="22"/>
  <c r="M58" i="22"/>
  <c r="K58" i="22"/>
  <c r="J58" i="22"/>
  <c r="R58" i="22" s="1"/>
  <c r="I58" i="22"/>
  <c r="Q58" i="22" s="1"/>
  <c r="G58" i="22"/>
  <c r="F58" i="22"/>
  <c r="E58" i="22"/>
  <c r="D58" i="22"/>
  <c r="C58" i="22"/>
  <c r="S57" i="22"/>
  <c r="R57" i="22"/>
  <c r="Q57" i="22"/>
  <c r="P57" i="22" s="1"/>
  <c r="L57" i="22"/>
  <c r="H57" i="22"/>
  <c r="C57" i="22"/>
  <c r="S56" i="22"/>
  <c r="R56" i="22"/>
  <c r="P56" i="22" s="1"/>
  <c r="Q56" i="22"/>
  <c r="L56" i="22"/>
  <c r="H56" i="22"/>
  <c r="C56" i="22"/>
  <c r="S55" i="22"/>
  <c r="R55" i="22"/>
  <c r="Q55" i="22"/>
  <c r="P55" i="22" s="1"/>
  <c r="L55" i="22"/>
  <c r="H55" i="22"/>
  <c r="C55" i="22"/>
  <c r="S54" i="22"/>
  <c r="R54" i="22"/>
  <c r="Q54" i="22"/>
  <c r="P54" i="22"/>
  <c r="L54" i="22"/>
  <c r="H54" i="22"/>
  <c r="C54" i="22"/>
  <c r="O53" i="22"/>
  <c r="N53" i="22"/>
  <c r="M53" i="22"/>
  <c r="L53" i="22"/>
  <c r="K53" i="22"/>
  <c r="S53" i="22" s="1"/>
  <c r="J53" i="22"/>
  <c r="R53" i="22" s="1"/>
  <c r="I53" i="22"/>
  <c r="Q53" i="22" s="1"/>
  <c r="G53" i="22"/>
  <c r="F53" i="22"/>
  <c r="E53" i="22"/>
  <c r="D53" i="22"/>
  <c r="C53" i="22"/>
  <c r="S52" i="22"/>
  <c r="R52" i="22"/>
  <c r="Q52" i="22"/>
  <c r="P52" i="22" s="1"/>
  <c r="L52" i="22"/>
  <c r="H52" i="22"/>
  <c r="H50" i="22" s="1"/>
  <c r="C52" i="22"/>
  <c r="S51" i="22"/>
  <c r="R51" i="22"/>
  <c r="Q51" i="22"/>
  <c r="L51" i="22"/>
  <c r="H51" i="22"/>
  <c r="C51" i="22"/>
  <c r="O50" i="22"/>
  <c r="N50" i="22"/>
  <c r="N49" i="22" s="1"/>
  <c r="M50" i="22"/>
  <c r="K50" i="22"/>
  <c r="S50" i="22" s="1"/>
  <c r="J50" i="22"/>
  <c r="J49" i="22" s="1"/>
  <c r="I50" i="22"/>
  <c r="Q50" i="22" s="1"/>
  <c r="G50" i="22"/>
  <c r="F50" i="22"/>
  <c r="F49" i="22" s="1"/>
  <c r="E50" i="22"/>
  <c r="D50" i="22"/>
  <c r="C50" i="22" s="1"/>
  <c r="K49" i="22"/>
  <c r="E49" i="22"/>
  <c r="D49" i="22"/>
  <c r="C49" i="22" s="1"/>
  <c r="S48" i="22"/>
  <c r="R48" i="22"/>
  <c r="Q48" i="22"/>
  <c r="P48" i="22"/>
  <c r="L48" i="22"/>
  <c r="H48" i="22"/>
  <c r="C48" i="22"/>
  <c r="S47" i="22"/>
  <c r="R47" i="22"/>
  <c r="P47" i="22" s="1"/>
  <c r="Q47" i="22"/>
  <c r="Q46" i="22" s="1"/>
  <c r="L47" i="22"/>
  <c r="L46" i="22" s="1"/>
  <c r="H47" i="22"/>
  <c r="C47" i="22"/>
  <c r="S46" i="22"/>
  <c r="O46" i="22"/>
  <c r="N46" i="22"/>
  <c r="M46" i="22"/>
  <c r="K46" i="22"/>
  <c r="J46" i="22"/>
  <c r="I46" i="22"/>
  <c r="G46" i="22"/>
  <c r="F46" i="22"/>
  <c r="E46" i="22"/>
  <c r="D46" i="22"/>
  <c r="Q43" i="22"/>
  <c r="L43" i="22"/>
  <c r="P43" i="22" s="1"/>
  <c r="H43" i="22"/>
  <c r="C43" i="22"/>
  <c r="Q42" i="22"/>
  <c r="L42" i="22"/>
  <c r="H42" i="22"/>
  <c r="C42" i="22"/>
  <c r="Q41" i="22"/>
  <c r="L41" i="22"/>
  <c r="H41" i="22"/>
  <c r="P41" i="22" s="1"/>
  <c r="C41" i="22"/>
  <c r="Q40" i="22"/>
  <c r="Q39" i="22" s="1"/>
  <c r="L40" i="22"/>
  <c r="L39" i="22" s="1"/>
  <c r="H40" i="22"/>
  <c r="H39" i="22" s="1"/>
  <c r="C40" i="22"/>
  <c r="S39" i="22"/>
  <c r="R39" i="22"/>
  <c r="O39" i="22"/>
  <c r="N39" i="22"/>
  <c r="M39" i="22"/>
  <c r="K39" i="22"/>
  <c r="J39" i="22"/>
  <c r="I39" i="22"/>
  <c r="G39" i="22"/>
  <c r="F39" i="22"/>
  <c r="E39" i="22"/>
  <c r="D39" i="22"/>
  <c r="S37" i="22"/>
  <c r="S36" i="22" s="1"/>
  <c r="R37" i="22"/>
  <c r="Q37" i="22"/>
  <c r="Q36" i="22" s="1"/>
  <c r="L37" i="22"/>
  <c r="P37" i="22" s="1"/>
  <c r="H37" i="22"/>
  <c r="C37" i="22"/>
  <c r="R36" i="22"/>
  <c r="O36" i="22"/>
  <c r="N36" i="22"/>
  <c r="M36" i="22"/>
  <c r="K36" i="22"/>
  <c r="J36" i="22"/>
  <c r="I36" i="22"/>
  <c r="H36" i="22"/>
  <c r="G36" i="22"/>
  <c r="F36" i="22"/>
  <c r="E36" i="22"/>
  <c r="D36" i="22"/>
  <c r="C36" i="22"/>
  <c r="S35" i="22"/>
  <c r="R35" i="22"/>
  <c r="Q35" i="22"/>
  <c r="O35" i="22"/>
  <c r="N35" i="22"/>
  <c r="M35" i="22"/>
  <c r="K35" i="22"/>
  <c r="J35" i="22"/>
  <c r="I35" i="22"/>
  <c r="H35" i="22"/>
  <c r="G35" i="22"/>
  <c r="F35" i="22"/>
  <c r="E35" i="22"/>
  <c r="D35" i="22"/>
  <c r="C35" i="22"/>
  <c r="S34" i="22"/>
  <c r="R34" i="22"/>
  <c r="P34" i="22" s="1"/>
  <c r="Q34" i="22"/>
  <c r="L34" i="22"/>
  <c r="H34" i="22"/>
  <c r="C34" i="22"/>
  <c r="S33" i="22"/>
  <c r="S32" i="22" s="1"/>
  <c r="R33" i="22"/>
  <c r="P33" i="22" s="1"/>
  <c r="Q33" i="22"/>
  <c r="Q32" i="22" s="1"/>
  <c r="L33" i="22"/>
  <c r="L32" i="22" s="1"/>
  <c r="H33" i="22"/>
  <c r="C33" i="22"/>
  <c r="O32" i="22"/>
  <c r="N32" i="22"/>
  <c r="M32" i="22"/>
  <c r="K32" i="22"/>
  <c r="J32" i="22"/>
  <c r="I32" i="22"/>
  <c r="G32" i="22"/>
  <c r="F32" i="22"/>
  <c r="E32" i="22"/>
  <c r="E25" i="22" s="1"/>
  <c r="D32" i="22"/>
  <c r="C32" i="22"/>
  <c r="S31" i="22"/>
  <c r="S30" i="22" s="1"/>
  <c r="R31" i="22"/>
  <c r="Q31" i="22"/>
  <c r="Q30" i="22" s="1"/>
  <c r="L31" i="22"/>
  <c r="P31" i="22" s="1"/>
  <c r="P30" i="22" s="1"/>
  <c r="H31" i="22"/>
  <c r="C31" i="22"/>
  <c r="R30" i="22"/>
  <c r="O30" i="22"/>
  <c r="N30" i="22"/>
  <c r="N25" i="22" s="1"/>
  <c r="M30" i="22"/>
  <c r="K30" i="22"/>
  <c r="J30" i="22"/>
  <c r="I30" i="22"/>
  <c r="H30" i="22"/>
  <c r="F30" i="22"/>
  <c r="F25" i="22" s="1"/>
  <c r="E30" i="22"/>
  <c r="D30" i="22"/>
  <c r="C30" i="22"/>
  <c r="S29" i="22"/>
  <c r="R29" i="22"/>
  <c r="Q29" i="22"/>
  <c r="L29" i="22"/>
  <c r="H29" i="22"/>
  <c r="C29" i="22"/>
  <c r="S28" i="22"/>
  <c r="S26" i="22" s="1"/>
  <c r="S25" i="22" s="1"/>
  <c r="R28" i="22"/>
  <c r="R26" i="22" s="1"/>
  <c r="Q28" i="22"/>
  <c r="L28" i="22"/>
  <c r="L26" i="22" s="1"/>
  <c r="H28" i="22"/>
  <c r="P28" i="22" s="1"/>
  <c r="C28" i="22"/>
  <c r="S27" i="22"/>
  <c r="R27" i="22"/>
  <c r="Q27" i="22"/>
  <c r="L27" i="22"/>
  <c r="H27" i="22"/>
  <c r="P27" i="22" s="1"/>
  <c r="C27" i="22"/>
  <c r="C26" i="22" s="1"/>
  <c r="C25" i="22" s="1"/>
  <c r="O26" i="22"/>
  <c r="N26" i="22"/>
  <c r="M26" i="22"/>
  <c r="K26" i="22"/>
  <c r="J26" i="22"/>
  <c r="I26" i="22"/>
  <c r="G26" i="22"/>
  <c r="G25" i="22" s="1"/>
  <c r="F26" i="22"/>
  <c r="E26" i="22"/>
  <c r="D26" i="22"/>
  <c r="D25" i="22" s="1"/>
  <c r="O25" i="22"/>
  <c r="K25" i="22"/>
  <c r="S24" i="22"/>
  <c r="R24" i="22"/>
  <c r="Q24" i="22"/>
  <c r="L24" i="22"/>
  <c r="P24" i="22" s="1"/>
  <c r="S23" i="22"/>
  <c r="S22" i="22" s="1"/>
  <c r="R23" i="22"/>
  <c r="M23" i="22"/>
  <c r="L23" i="22" s="1"/>
  <c r="I23" i="22"/>
  <c r="H23" i="22"/>
  <c r="G23" i="22"/>
  <c r="G22" i="22" s="1"/>
  <c r="F23" i="22"/>
  <c r="E23" i="22"/>
  <c r="E22" i="22" s="1"/>
  <c r="D23" i="22"/>
  <c r="C23" i="22"/>
  <c r="C22" i="22" s="1"/>
  <c r="R22" i="22"/>
  <c r="O22" i="22"/>
  <c r="N22" i="22"/>
  <c r="K22" i="22"/>
  <c r="J22" i="22"/>
  <c r="I22" i="22"/>
  <c r="H22" i="22"/>
  <c r="F22" i="22"/>
  <c r="D22" i="22"/>
  <c r="S21" i="22"/>
  <c r="R21" i="22"/>
  <c r="Q21" i="22"/>
  <c r="L21" i="22"/>
  <c r="L19" i="22" s="1"/>
  <c r="H21" i="22"/>
  <c r="C21" i="22"/>
  <c r="S20" i="22"/>
  <c r="R20" i="22"/>
  <c r="R19" i="22" s="1"/>
  <c r="Q20" i="22"/>
  <c r="L20" i="22"/>
  <c r="P20" i="22" s="1"/>
  <c r="H20" i="22"/>
  <c r="C20" i="22"/>
  <c r="S19" i="22"/>
  <c r="O19" i="22"/>
  <c r="O13" i="22" s="1"/>
  <c r="O11" i="22" s="1"/>
  <c r="O38" i="22" s="1"/>
  <c r="O44" i="22" s="1"/>
  <c r="N19" i="22"/>
  <c r="M19" i="22"/>
  <c r="K19" i="22"/>
  <c r="K13" i="22" s="1"/>
  <c r="K11" i="22" s="1"/>
  <c r="K38" i="22" s="1"/>
  <c r="K44" i="22" s="1"/>
  <c r="J19" i="22"/>
  <c r="I19" i="22"/>
  <c r="G19" i="22"/>
  <c r="F19" i="22"/>
  <c r="E19" i="22"/>
  <c r="D19" i="22"/>
  <c r="C19" i="22"/>
  <c r="S18" i="22"/>
  <c r="R18" i="22"/>
  <c r="Q18" i="22"/>
  <c r="L18" i="22"/>
  <c r="H18" i="22"/>
  <c r="C18" i="22"/>
  <c r="S17" i="22"/>
  <c r="R17" i="22"/>
  <c r="Q17" i="22"/>
  <c r="L17" i="22"/>
  <c r="H17" i="22"/>
  <c r="C17" i="22"/>
  <c r="S16" i="22"/>
  <c r="R16" i="22"/>
  <c r="Q16" i="22"/>
  <c r="L16" i="22"/>
  <c r="H16" i="22"/>
  <c r="P16" i="22" s="1"/>
  <c r="C16" i="22"/>
  <c r="S15" i="22"/>
  <c r="S14" i="22" s="1"/>
  <c r="S13" i="22" s="1"/>
  <c r="R15" i="22"/>
  <c r="R14" i="22" s="1"/>
  <c r="R13" i="22" s="1"/>
  <c r="Q15" i="22"/>
  <c r="L15" i="22"/>
  <c r="H15" i="22"/>
  <c r="C15" i="22"/>
  <c r="C14" i="22" s="1"/>
  <c r="C13" i="22" s="1"/>
  <c r="O14" i="22"/>
  <c r="N14" i="22"/>
  <c r="M14" i="22"/>
  <c r="M13" i="22" s="1"/>
  <c r="K14" i="22"/>
  <c r="J14" i="22"/>
  <c r="I14" i="22"/>
  <c r="I13" i="22" s="1"/>
  <c r="I11" i="22" s="1"/>
  <c r="H14" i="22"/>
  <c r="G14" i="22"/>
  <c r="F14" i="22"/>
  <c r="E14" i="22"/>
  <c r="D14" i="22"/>
  <c r="D13" i="22" s="1"/>
  <c r="D11" i="22" s="1"/>
  <c r="D38" i="22" s="1"/>
  <c r="N13" i="22"/>
  <c r="N11" i="22" s="1"/>
  <c r="N38" i="22" s="1"/>
  <c r="N44" i="22" s="1"/>
  <c r="J13" i="22"/>
  <c r="J11" i="22" s="1"/>
  <c r="F13" i="22"/>
  <c r="F11" i="22" s="1"/>
  <c r="E13" i="22"/>
  <c r="E11" i="22" s="1"/>
  <c r="S12" i="22"/>
  <c r="R12" i="22"/>
  <c r="Q12" i="22"/>
  <c r="L12" i="22"/>
  <c r="P12" i="22" s="1"/>
  <c r="C12" i="22"/>
  <c r="S49" i="22" l="1"/>
  <c r="S58" i="22"/>
  <c r="O89" i="22"/>
  <c r="Q84" i="22"/>
  <c r="Q85" i="22"/>
  <c r="L84" i="22"/>
  <c r="L81" i="22"/>
  <c r="L78" i="22"/>
  <c r="R78" i="22"/>
  <c r="R81" i="22"/>
  <c r="Q81" i="22"/>
  <c r="M49" i="22"/>
  <c r="M89" i="22"/>
  <c r="P46" i="22"/>
  <c r="I78" i="22"/>
  <c r="Q78" i="22" s="1"/>
  <c r="G78" i="22"/>
  <c r="H78" i="22"/>
  <c r="P72" i="22"/>
  <c r="P69" i="22" s="1"/>
  <c r="H69" i="22"/>
  <c r="Q60" i="22"/>
  <c r="P60" i="22"/>
  <c r="G49" i="22"/>
  <c r="H53" i="22"/>
  <c r="P53" i="22" s="1"/>
  <c r="I49" i="22"/>
  <c r="Q49" i="22" s="1"/>
  <c r="P51" i="22"/>
  <c r="P50" i="22" s="1"/>
  <c r="P49" i="22" s="1"/>
  <c r="G89" i="22"/>
  <c r="R46" i="22"/>
  <c r="H46" i="22"/>
  <c r="C46" i="22"/>
  <c r="P42" i="22"/>
  <c r="M25" i="22"/>
  <c r="L25" i="22" s="1"/>
  <c r="Q26" i="22"/>
  <c r="Q19" i="22"/>
  <c r="P21" i="22"/>
  <c r="P19" i="22" s="1"/>
  <c r="P18" i="22"/>
  <c r="L14" i="22"/>
  <c r="L13" i="22" s="1"/>
  <c r="P15" i="22"/>
  <c r="C39" i="22"/>
  <c r="P32" i="22"/>
  <c r="J25" i="22"/>
  <c r="R32" i="22"/>
  <c r="H32" i="22"/>
  <c r="R25" i="22"/>
  <c r="E38" i="22"/>
  <c r="E44" i="22" s="1"/>
  <c r="P29" i="22"/>
  <c r="I25" i="22"/>
  <c r="I38" i="22"/>
  <c r="H26" i="22"/>
  <c r="P26" i="22" s="1"/>
  <c r="H19" i="22"/>
  <c r="H13" i="22" s="1"/>
  <c r="H11" i="22" s="1"/>
  <c r="P17" i="22"/>
  <c r="P14" i="22"/>
  <c r="Q14" i="22"/>
  <c r="Q13" i="22" s="1"/>
  <c r="G13" i="22"/>
  <c r="G11" i="22" s="1"/>
  <c r="G38" i="22" s="1"/>
  <c r="G44" i="22" s="1"/>
  <c r="C11" i="22"/>
  <c r="J38" i="22"/>
  <c r="J44" i="22" s="1"/>
  <c r="M11" i="22"/>
  <c r="L22" i="22"/>
  <c r="P23" i="22"/>
  <c r="P22" i="22" s="1"/>
  <c r="H25" i="22"/>
  <c r="N89" i="22"/>
  <c r="P78" i="22"/>
  <c r="L11" i="22"/>
  <c r="L38" i="22" s="1"/>
  <c r="L44" i="22" s="1"/>
  <c r="E89" i="22"/>
  <c r="I44" i="22"/>
  <c r="R11" i="22"/>
  <c r="F89" i="22"/>
  <c r="R49" i="22"/>
  <c r="P81" i="22"/>
  <c r="P36" i="22"/>
  <c r="P35" i="22"/>
  <c r="C38" i="22"/>
  <c r="D44" i="22"/>
  <c r="S11" i="22"/>
  <c r="S38" i="22" s="1"/>
  <c r="S44" i="22" s="1"/>
  <c r="P84" i="22"/>
  <c r="F38" i="22"/>
  <c r="F44" i="22" s="1"/>
  <c r="Q25" i="22"/>
  <c r="M22" i="22"/>
  <c r="L35" i="22"/>
  <c r="R50" i="22"/>
  <c r="Q23" i="22"/>
  <c r="Q22" i="22" s="1"/>
  <c r="L30" i="22"/>
  <c r="L36" i="22"/>
  <c r="L50" i="22"/>
  <c r="L49" i="22" s="1"/>
  <c r="L89" i="22" s="1"/>
  <c r="J84" i="22"/>
  <c r="R84" i="22" s="1"/>
  <c r="I66" i="22"/>
  <c r="Q66" i="22" s="1"/>
  <c r="K84" i="22"/>
  <c r="S84" i="22" s="1"/>
  <c r="I92" i="22"/>
  <c r="Q92" i="22" s="1"/>
  <c r="P40" i="22"/>
  <c r="P39" i="22" s="1"/>
  <c r="C67" i="22"/>
  <c r="R64" i="22"/>
  <c r="D69" i="22"/>
  <c r="D89" i="22" s="1"/>
  <c r="M85" i="21"/>
  <c r="D49" i="21"/>
  <c r="S56" i="21"/>
  <c r="R56" i="21"/>
  <c r="Q56" i="21"/>
  <c r="P56" i="21"/>
  <c r="L56" i="21"/>
  <c r="H56" i="21"/>
  <c r="C56" i="21"/>
  <c r="R95" i="21"/>
  <c r="M95" i="21"/>
  <c r="I95" i="21"/>
  <c r="D95" i="21"/>
  <c r="S94" i="21"/>
  <c r="R94" i="21"/>
  <c r="M94" i="21"/>
  <c r="Q94" i="21" s="1"/>
  <c r="I94" i="21"/>
  <c r="D94" i="21"/>
  <c r="S93" i="21"/>
  <c r="R93" i="21"/>
  <c r="M93" i="21"/>
  <c r="I93" i="21"/>
  <c r="Q93" i="21" s="1"/>
  <c r="D93" i="21"/>
  <c r="D92" i="21" s="1"/>
  <c r="P92" i="21"/>
  <c r="O92" i="21"/>
  <c r="N92" i="21"/>
  <c r="M92" i="21"/>
  <c r="L92" i="21"/>
  <c r="K92" i="21"/>
  <c r="S92" i="21" s="1"/>
  <c r="J92" i="21"/>
  <c r="R92" i="21" s="1"/>
  <c r="I92" i="21"/>
  <c r="Q92" i="21" s="1"/>
  <c r="H92" i="21"/>
  <c r="G92" i="21"/>
  <c r="F92" i="21"/>
  <c r="E92" i="21"/>
  <c r="S90" i="21"/>
  <c r="R90" i="21"/>
  <c r="I90" i="21"/>
  <c r="D90" i="21"/>
  <c r="S88" i="21"/>
  <c r="R88" i="21"/>
  <c r="Q88" i="21"/>
  <c r="P88" i="21" s="1"/>
  <c r="P87" i="21" s="1"/>
  <c r="L88" i="21"/>
  <c r="H88" i="21"/>
  <c r="O87" i="21"/>
  <c r="N87" i="21"/>
  <c r="M87" i="21"/>
  <c r="L87" i="21"/>
  <c r="K87" i="21"/>
  <c r="S87" i="21" s="1"/>
  <c r="J87" i="21"/>
  <c r="R87" i="21" s="1"/>
  <c r="I87" i="21"/>
  <c r="Q87" i="21" s="1"/>
  <c r="H87" i="21"/>
  <c r="G87" i="21"/>
  <c r="F87" i="21"/>
  <c r="E87" i="21"/>
  <c r="D87" i="21"/>
  <c r="C87" i="21" s="1"/>
  <c r="S86" i="21"/>
  <c r="R86" i="21"/>
  <c r="Q86" i="21"/>
  <c r="P86" i="21"/>
  <c r="P85" i="21" s="1"/>
  <c r="P84" i="21" s="1"/>
  <c r="L86" i="21"/>
  <c r="L85" i="21" s="1"/>
  <c r="L84" i="21" s="1"/>
  <c r="H86" i="21"/>
  <c r="C86" i="21"/>
  <c r="Q85" i="21"/>
  <c r="O85" i="21"/>
  <c r="N85" i="21"/>
  <c r="K85" i="21"/>
  <c r="S85" i="21" s="1"/>
  <c r="J85" i="21"/>
  <c r="R85" i="21" s="1"/>
  <c r="I85" i="21"/>
  <c r="H85" i="21"/>
  <c r="H84" i="21" s="1"/>
  <c r="G85" i="21"/>
  <c r="G84" i="21" s="1"/>
  <c r="F85" i="21"/>
  <c r="F84" i="21" s="1"/>
  <c r="E85" i="21"/>
  <c r="D85" i="21"/>
  <c r="C85" i="21"/>
  <c r="O84" i="21"/>
  <c r="N84" i="21"/>
  <c r="M84" i="21"/>
  <c r="I84" i="21"/>
  <c r="E84" i="21"/>
  <c r="D84" i="21"/>
  <c r="C84" i="21" s="1"/>
  <c r="S83" i="21"/>
  <c r="R83" i="21"/>
  <c r="Q83" i="21"/>
  <c r="P83" i="21"/>
  <c r="L83" i="21"/>
  <c r="H83" i="21"/>
  <c r="C83" i="21"/>
  <c r="S82" i="21"/>
  <c r="R82" i="21"/>
  <c r="Q82" i="21"/>
  <c r="P82" i="21" s="1"/>
  <c r="L82" i="21"/>
  <c r="H82" i="21"/>
  <c r="C82" i="21"/>
  <c r="O81" i="21"/>
  <c r="N81" i="21"/>
  <c r="M81" i="21"/>
  <c r="K81" i="21"/>
  <c r="S81" i="21" s="1"/>
  <c r="J81" i="21"/>
  <c r="R81" i="21" s="1"/>
  <c r="I81" i="21"/>
  <c r="Q81" i="21" s="1"/>
  <c r="H81" i="21"/>
  <c r="G81" i="21"/>
  <c r="F81" i="21"/>
  <c r="E81" i="21"/>
  <c r="D81" i="21"/>
  <c r="C81" i="21"/>
  <c r="S80" i="21"/>
  <c r="R80" i="21"/>
  <c r="Q80" i="21"/>
  <c r="Q79" i="21" s="1"/>
  <c r="P80" i="21"/>
  <c r="P79" i="21" s="1"/>
  <c r="L80" i="21"/>
  <c r="L79" i="21" s="1"/>
  <c r="H80" i="21"/>
  <c r="C80" i="21"/>
  <c r="S79" i="21"/>
  <c r="R79" i="21"/>
  <c r="O79" i="21"/>
  <c r="N79" i="21"/>
  <c r="N78" i="21" s="1"/>
  <c r="L78" i="21" s="1"/>
  <c r="M79" i="21"/>
  <c r="K79" i="21"/>
  <c r="K78" i="21" s="1"/>
  <c r="S78" i="21" s="1"/>
  <c r="J79" i="21"/>
  <c r="J78" i="21" s="1"/>
  <c r="I79" i="21"/>
  <c r="H79" i="21"/>
  <c r="G79" i="21"/>
  <c r="F79" i="21"/>
  <c r="F78" i="21" s="1"/>
  <c r="E79" i="21"/>
  <c r="D79" i="21"/>
  <c r="C79" i="21"/>
  <c r="O78" i="21"/>
  <c r="M78" i="21"/>
  <c r="I78" i="21"/>
  <c r="G78" i="21"/>
  <c r="E78" i="21"/>
  <c r="D78" i="21"/>
  <c r="C78" i="21" s="1"/>
  <c r="S77" i="21"/>
  <c r="R77" i="21"/>
  <c r="Q77" i="21"/>
  <c r="P77" i="21"/>
  <c r="L77" i="21"/>
  <c r="H77" i="21"/>
  <c r="C77" i="21"/>
  <c r="S76" i="21"/>
  <c r="R76" i="21"/>
  <c r="Q76" i="21"/>
  <c r="P76" i="21" s="1"/>
  <c r="L76" i="21"/>
  <c r="H76" i="21"/>
  <c r="C76" i="21"/>
  <c r="S75" i="21"/>
  <c r="R75" i="21"/>
  <c r="Q75" i="21"/>
  <c r="P75" i="21"/>
  <c r="P74" i="21" s="1"/>
  <c r="L75" i="21"/>
  <c r="L74" i="21" s="1"/>
  <c r="H75" i="21"/>
  <c r="H74" i="21" s="1"/>
  <c r="C75" i="21"/>
  <c r="O74" i="21"/>
  <c r="N74" i="21"/>
  <c r="M74" i="21"/>
  <c r="K74" i="21"/>
  <c r="S74" i="21" s="1"/>
  <c r="J74" i="21"/>
  <c r="R74" i="21" s="1"/>
  <c r="I74" i="21"/>
  <c r="Q74" i="21" s="1"/>
  <c r="G74" i="21"/>
  <c r="F74" i="21"/>
  <c r="E74" i="21"/>
  <c r="C74" i="21" s="1"/>
  <c r="D74" i="21"/>
  <c r="S73" i="21"/>
  <c r="R73" i="21"/>
  <c r="Q73" i="21"/>
  <c r="P73" i="21"/>
  <c r="L73" i="21"/>
  <c r="H73" i="21"/>
  <c r="C73" i="21"/>
  <c r="S72" i="21"/>
  <c r="R72" i="21"/>
  <c r="Q72" i="21"/>
  <c r="P72" i="21" s="1"/>
  <c r="L72" i="21"/>
  <c r="H72" i="21"/>
  <c r="C72" i="21"/>
  <c r="S71" i="21"/>
  <c r="R71" i="21"/>
  <c r="Q71" i="21"/>
  <c r="P71" i="21" s="1"/>
  <c r="P70" i="21" s="1"/>
  <c r="L71" i="21"/>
  <c r="H71" i="21"/>
  <c r="C71" i="21"/>
  <c r="O70" i="21"/>
  <c r="N70" i="21"/>
  <c r="M70" i="21"/>
  <c r="L70" i="21"/>
  <c r="K70" i="21"/>
  <c r="S70" i="21" s="1"/>
  <c r="S69" i="21" s="1"/>
  <c r="J70" i="21"/>
  <c r="R70" i="21" s="1"/>
  <c r="R69" i="21" s="1"/>
  <c r="I70" i="21"/>
  <c r="Q70" i="21" s="1"/>
  <c r="H70" i="21"/>
  <c r="G70" i="21"/>
  <c r="F70" i="21"/>
  <c r="E70" i="21"/>
  <c r="D70" i="21"/>
  <c r="C70" i="21" s="1"/>
  <c r="O69" i="21"/>
  <c r="N69" i="21"/>
  <c r="M69" i="21"/>
  <c r="K69" i="21"/>
  <c r="J69" i="21"/>
  <c r="G69" i="21"/>
  <c r="F69" i="21"/>
  <c r="E69" i="21"/>
  <c r="S68" i="21"/>
  <c r="R68" i="21"/>
  <c r="Q68" i="21"/>
  <c r="P68" i="21"/>
  <c r="P67" i="21" s="1"/>
  <c r="P66" i="21" s="1"/>
  <c r="L68" i="21"/>
  <c r="L67" i="21" s="1"/>
  <c r="L66" i="21" s="1"/>
  <c r="H68" i="21"/>
  <c r="H67" i="21" s="1"/>
  <c r="H66" i="21" s="1"/>
  <c r="C68" i="21"/>
  <c r="O67" i="21"/>
  <c r="O66" i="21" s="1"/>
  <c r="N67" i="21"/>
  <c r="M67" i="21"/>
  <c r="M66" i="21" s="1"/>
  <c r="K67" i="21"/>
  <c r="S67" i="21" s="1"/>
  <c r="J67" i="21"/>
  <c r="R67" i="21" s="1"/>
  <c r="I67" i="21"/>
  <c r="Q67" i="21" s="1"/>
  <c r="G67" i="21"/>
  <c r="G66" i="21" s="1"/>
  <c r="F67" i="21"/>
  <c r="E67" i="21"/>
  <c r="E66" i="21" s="1"/>
  <c r="C66" i="21" s="1"/>
  <c r="D67" i="21"/>
  <c r="N66" i="21"/>
  <c r="K66" i="21"/>
  <c r="S66" i="21" s="1"/>
  <c r="F66" i="21"/>
  <c r="D66" i="21"/>
  <c r="S65" i="21"/>
  <c r="R65" i="21"/>
  <c r="Q65" i="21"/>
  <c r="P65" i="21" s="1"/>
  <c r="P64" i="21" s="1"/>
  <c r="P63" i="21" s="1"/>
  <c r="L65" i="21"/>
  <c r="L64" i="21" s="1"/>
  <c r="L63" i="21" s="1"/>
  <c r="H65" i="21"/>
  <c r="C65" i="21"/>
  <c r="O64" i="21"/>
  <c r="N64" i="21"/>
  <c r="N63" i="21" s="1"/>
  <c r="M64" i="21"/>
  <c r="K64" i="21"/>
  <c r="S64" i="21" s="1"/>
  <c r="J64" i="21"/>
  <c r="R64" i="21" s="1"/>
  <c r="I64" i="21"/>
  <c r="Q64" i="21" s="1"/>
  <c r="H64" i="21"/>
  <c r="H63" i="21" s="1"/>
  <c r="G64" i="21"/>
  <c r="G63" i="21" s="1"/>
  <c r="F64" i="21"/>
  <c r="F63" i="21" s="1"/>
  <c r="E64" i="21"/>
  <c r="D64" i="21"/>
  <c r="C64" i="21" s="1"/>
  <c r="O63" i="21"/>
  <c r="M63" i="21"/>
  <c r="I63" i="21"/>
  <c r="Q63" i="21" s="1"/>
  <c r="E63" i="21"/>
  <c r="D63" i="21"/>
  <c r="C63" i="21" s="1"/>
  <c r="S62" i="21"/>
  <c r="R62" i="21"/>
  <c r="R60" i="21" s="1"/>
  <c r="Q62" i="21"/>
  <c r="P62" i="21" s="1"/>
  <c r="L62" i="21"/>
  <c r="H62" i="21"/>
  <c r="H60" i="21" s="1"/>
  <c r="C62" i="21"/>
  <c r="S61" i="21"/>
  <c r="S60" i="21" s="1"/>
  <c r="R61" i="21"/>
  <c r="Q61" i="21"/>
  <c r="L61" i="21"/>
  <c r="L60" i="21" s="1"/>
  <c r="H61" i="21"/>
  <c r="C61" i="21"/>
  <c r="O60" i="21"/>
  <c r="N60" i="21"/>
  <c r="M60" i="21"/>
  <c r="K60" i="21"/>
  <c r="J60" i="21"/>
  <c r="I60" i="21"/>
  <c r="G60" i="21"/>
  <c r="F60" i="21"/>
  <c r="E60" i="21"/>
  <c r="D60" i="21"/>
  <c r="C60" i="21" s="1"/>
  <c r="S59" i="21"/>
  <c r="R59" i="21"/>
  <c r="Q59" i="21"/>
  <c r="P59" i="21" s="1"/>
  <c r="P58" i="21" s="1"/>
  <c r="L59" i="21"/>
  <c r="L58" i="21" s="1"/>
  <c r="H59" i="21"/>
  <c r="C59" i="21"/>
  <c r="O58" i="21"/>
  <c r="N58" i="21"/>
  <c r="M58" i="21"/>
  <c r="K58" i="21"/>
  <c r="S58" i="21" s="1"/>
  <c r="J58" i="21"/>
  <c r="R58" i="21" s="1"/>
  <c r="I58" i="21"/>
  <c r="Q58" i="21" s="1"/>
  <c r="H58" i="21"/>
  <c r="G58" i="21"/>
  <c r="F58" i="21"/>
  <c r="E58" i="21"/>
  <c r="D58" i="21"/>
  <c r="C58" i="21" s="1"/>
  <c r="S57" i="21"/>
  <c r="R57" i="21"/>
  <c r="Q57" i="21"/>
  <c r="L57" i="21"/>
  <c r="H57" i="21"/>
  <c r="C57" i="21"/>
  <c r="S55" i="21"/>
  <c r="R55" i="21"/>
  <c r="Q55" i="21"/>
  <c r="P55" i="21" s="1"/>
  <c r="L55" i="21"/>
  <c r="H55" i="21"/>
  <c r="C55" i="21"/>
  <c r="S54" i="21"/>
  <c r="R54" i="21"/>
  <c r="Q54" i="21"/>
  <c r="L54" i="21"/>
  <c r="H54" i="21"/>
  <c r="C54" i="21"/>
  <c r="O53" i="21"/>
  <c r="N53" i="21"/>
  <c r="M53" i="21"/>
  <c r="L53" i="21" s="1"/>
  <c r="K53" i="21"/>
  <c r="J53" i="21"/>
  <c r="J49" i="21" s="1"/>
  <c r="I53" i="21"/>
  <c r="G53" i="21"/>
  <c r="F53" i="21"/>
  <c r="E53" i="21"/>
  <c r="E49" i="21" s="1"/>
  <c r="D53" i="21"/>
  <c r="S52" i="21"/>
  <c r="R52" i="21"/>
  <c r="Q52" i="21"/>
  <c r="P52" i="21" s="1"/>
  <c r="L52" i="21"/>
  <c r="H52" i="21"/>
  <c r="C52" i="21"/>
  <c r="S51" i="21"/>
  <c r="R51" i="21"/>
  <c r="Q51" i="21"/>
  <c r="L51" i="21"/>
  <c r="H51" i="21"/>
  <c r="H50" i="21" s="1"/>
  <c r="C51" i="21"/>
  <c r="O50" i="21"/>
  <c r="N50" i="21"/>
  <c r="M50" i="21"/>
  <c r="M49" i="21" s="1"/>
  <c r="K50" i="21"/>
  <c r="J50" i="21"/>
  <c r="I50" i="21"/>
  <c r="G50" i="21"/>
  <c r="F50" i="21"/>
  <c r="E50" i="21"/>
  <c r="D50" i="21"/>
  <c r="C50" i="21"/>
  <c r="S48" i="21"/>
  <c r="S46" i="21" s="1"/>
  <c r="R48" i="21"/>
  <c r="Q48" i="21"/>
  <c r="L48" i="21"/>
  <c r="H48" i="21"/>
  <c r="C48" i="21"/>
  <c r="S47" i="21"/>
  <c r="R47" i="21"/>
  <c r="Q47" i="21"/>
  <c r="L47" i="21"/>
  <c r="H47" i="21"/>
  <c r="H46" i="21" s="1"/>
  <c r="E47" i="21"/>
  <c r="C47" i="21"/>
  <c r="R46" i="21"/>
  <c r="O46" i="21"/>
  <c r="N46" i="21"/>
  <c r="M46" i="21"/>
  <c r="L46" i="21"/>
  <c r="K46" i="21"/>
  <c r="J46" i="21"/>
  <c r="I46" i="21"/>
  <c r="G46" i="21"/>
  <c r="F46" i="21"/>
  <c r="E46" i="21"/>
  <c r="D46" i="21"/>
  <c r="C46" i="21" s="1"/>
  <c r="Q43" i="21"/>
  <c r="L43" i="21"/>
  <c r="H43" i="21"/>
  <c r="C43" i="21"/>
  <c r="Q42" i="21"/>
  <c r="L42" i="21"/>
  <c r="H42" i="21"/>
  <c r="P42" i="21" s="1"/>
  <c r="C42" i="21"/>
  <c r="Q41" i="21"/>
  <c r="L41" i="21"/>
  <c r="H41" i="21"/>
  <c r="C41" i="21"/>
  <c r="Q40" i="21"/>
  <c r="L40" i="21"/>
  <c r="H40" i="21"/>
  <c r="C40" i="21"/>
  <c r="S39" i="21"/>
  <c r="R39" i="21"/>
  <c r="O39" i="21"/>
  <c r="N39" i="21"/>
  <c r="M39" i="21"/>
  <c r="K39" i="21"/>
  <c r="J39" i="21"/>
  <c r="I39" i="21"/>
  <c r="G39" i="21"/>
  <c r="F39" i="21"/>
  <c r="E39" i="21"/>
  <c r="D39" i="21"/>
  <c r="C39" i="21"/>
  <c r="S37" i="21"/>
  <c r="R37" i="21"/>
  <c r="R36" i="21" s="1"/>
  <c r="Q37" i="21"/>
  <c r="L37" i="21"/>
  <c r="H37" i="21"/>
  <c r="P37" i="21" s="1"/>
  <c r="C37" i="21"/>
  <c r="C35" i="21" s="1"/>
  <c r="S36" i="21"/>
  <c r="Q36" i="21"/>
  <c r="O36" i="21"/>
  <c r="N36" i="21"/>
  <c r="M36" i="21"/>
  <c r="L36" i="21"/>
  <c r="K36" i="21"/>
  <c r="J36" i="21"/>
  <c r="I36" i="21"/>
  <c r="H36" i="21"/>
  <c r="G36" i="21"/>
  <c r="F36" i="21"/>
  <c r="E36" i="21"/>
  <c r="D36" i="21"/>
  <c r="C36" i="21"/>
  <c r="S35" i="21"/>
  <c r="R35" i="21"/>
  <c r="Q35" i="21"/>
  <c r="O35" i="21"/>
  <c r="N35" i="21"/>
  <c r="M35" i="21"/>
  <c r="L35" i="21"/>
  <c r="K35" i="21"/>
  <c r="J35" i="21"/>
  <c r="I35" i="21"/>
  <c r="G35" i="21"/>
  <c r="F35" i="21"/>
  <c r="E35" i="21"/>
  <c r="D35" i="21"/>
  <c r="S34" i="21"/>
  <c r="R34" i="21"/>
  <c r="Q34" i="21"/>
  <c r="P34" i="21" s="1"/>
  <c r="L34" i="21"/>
  <c r="H34" i="21"/>
  <c r="H32" i="21" s="1"/>
  <c r="C34" i="21"/>
  <c r="S33" i="21"/>
  <c r="R33" i="21"/>
  <c r="Q33" i="21"/>
  <c r="Q32" i="21" s="1"/>
  <c r="L33" i="21"/>
  <c r="H33" i="21"/>
  <c r="C33" i="21"/>
  <c r="C32" i="21" s="1"/>
  <c r="S32" i="21"/>
  <c r="O32" i="21"/>
  <c r="N32" i="21"/>
  <c r="M32" i="21"/>
  <c r="K32" i="21"/>
  <c r="J32" i="21"/>
  <c r="J25" i="21" s="1"/>
  <c r="I32" i="21"/>
  <c r="G32" i="21"/>
  <c r="F32" i="21"/>
  <c r="E32" i="21"/>
  <c r="D32" i="21"/>
  <c r="S31" i="21"/>
  <c r="R31" i="21"/>
  <c r="R30" i="21" s="1"/>
  <c r="Q31" i="21"/>
  <c r="Q30" i="21" s="1"/>
  <c r="L31" i="21"/>
  <c r="H31" i="21"/>
  <c r="P31" i="21" s="1"/>
  <c r="P30" i="21" s="1"/>
  <c r="C31" i="21"/>
  <c r="S30" i="21"/>
  <c r="O30" i="21"/>
  <c r="N30" i="21"/>
  <c r="M30" i="21"/>
  <c r="L30" i="21"/>
  <c r="K30" i="21"/>
  <c r="K25" i="21" s="1"/>
  <c r="J30" i="21"/>
  <c r="I30" i="21"/>
  <c r="H30" i="21"/>
  <c r="G30" i="21"/>
  <c r="F30" i="21"/>
  <c r="E30" i="21"/>
  <c r="D30" i="21"/>
  <c r="C30" i="21"/>
  <c r="S29" i="21"/>
  <c r="R29" i="21"/>
  <c r="Q29" i="21"/>
  <c r="L29" i="21"/>
  <c r="H29" i="21"/>
  <c r="C29" i="21"/>
  <c r="C26" i="21" s="1"/>
  <c r="C25" i="21" s="1"/>
  <c r="S28" i="21"/>
  <c r="S26" i="21" s="1"/>
  <c r="S25" i="21" s="1"/>
  <c r="R28" i="21"/>
  <c r="R26" i="21" s="1"/>
  <c r="Q28" i="21"/>
  <c r="L28" i="21"/>
  <c r="P28" i="21" s="1"/>
  <c r="H28" i="21"/>
  <c r="C28" i="21"/>
  <c r="S27" i="21"/>
  <c r="R27" i="21"/>
  <c r="Q27" i="21"/>
  <c r="P27" i="21"/>
  <c r="L27" i="21"/>
  <c r="H27" i="21"/>
  <c r="H26" i="21" s="1"/>
  <c r="C27" i="21"/>
  <c r="O26" i="21"/>
  <c r="O25" i="21" s="1"/>
  <c r="N26" i="21"/>
  <c r="M26" i="21"/>
  <c r="M25" i="21" s="1"/>
  <c r="K26" i="21"/>
  <c r="J26" i="21"/>
  <c r="I26" i="21"/>
  <c r="I25" i="21" s="1"/>
  <c r="G26" i="21"/>
  <c r="G25" i="21" s="1"/>
  <c r="F26" i="21"/>
  <c r="F25" i="21" s="1"/>
  <c r="E26" i="21"/>
  <c r="D26" i="21"/>
  <c r="D25" i="21"/>
  <c r="S24" i="21"/>
  <c r="R24" i="21"/>
  <c r="Q24" i="21"/>
  <c r="L24" i="21"/>
  <c r="P24" i="21" s="1"/>
  <c r="S23" i="21"/>
  <c r="R23" i="21"/>
  <c r="R22" i="21" s="1"/>
  <c r="M23" i="21"/>
  <c r="L23" i="21" s="1"/>
  <c r="L22" i="21" s="1"/>
  <c r="I23" i="21"/>
  <c r="I22" i="21" s="1"/>
  <c r="H23" i="21"/>
  <c r="H22" i="21" s="1"/>
  <c r="G23" i="21"/>
  <c r="F23" i="21"/>
  <c r="E23" i="21"/>
  <c r="E22" i="21" s="1"/>
  <c r="D23" i="21"/>
  <c r="D22" i="21" s="1"/>
  <c r="C23" i="21"/>
  <c r="S22" i="21"/>
  <c r="O22" i="21"/>
  <c r="N22" i="21"/>
  <c r="M22" i="21"/>
  <c r="K22" i="21"/>
  <c r="J22" i="21"/>
  <c r="G22" i="21"/>
  <c r="F22" i="21"/>
  <c r="C22" i="21"/>
  <c r="S21" i="21"/>
  <c r="R21" i="21"/>
  <c r="Q21" i="21"/>
  <c r="L21" i="21"/>
  <c r="H21" i="21"/>
  <c r="C21" i="21"/>
  <c r="S20" i="21"/>
  <c r="R20" i="21"/>
  <c r="R19" i="21" s="1"/>
  <c r="Q20" i="21"/>
  <c r="L20" i="21"/>
  <c r="L19" i="21" s="1"/>
  <c r="H20" i="21"/>
  <c r="H19" i="21" s="1"/>
  <c r="C20" i="21"/>
  <c r="O19" i="21"/>
  <c r="N19" i="21"/>
  <c r="M19" i="21"/>
  <c r="K19" i="21"/>
  <c r="J19" i="21"/>
  <c r="I19" i="21"/>
  <c r="G19" i="21"/>
  <c r="F19" i="21"/>
  <c r="E19" i="21"/>
  <c r="D19" i="21"/>
  <c r="D13" i="21" s="1"/>
  <c r="D11" i="21" s="1"/>
  <c r="D38" i="21" s="1"/>
  <c r="S18" i="21"/>
  <c r="R18" i="21"/>
  <c r="Q18" i="21"/>
  <c r="L18" i="21"/>
  <c r="H18" i="21"/>
  <c r="C18" i="21"/>
  <c r="S17" i="21"/>
  <c r="R17" i="21"/>
  <c r="Q17" i="21"/>
  <c r="L17" i="21"/>
  <c r="H17" i="21"/>
  <c r="P17" i="21" s="1"/>
  <c r="C17" i="21"/>
  <c r="S16" i="21"/>
  <c r="R16" i="21"/>
  <c r="Q16" i="21"/>
  <c r="L16" i="21"/>
  <c r="H16" i="21"/>
  <c r="P16" i="21" s="1"/>
  <c r="C16" i="21"/>
  <c r="S15" i="21"/>
  <c r="R15" i="21"/>
  <c r="R14" i="21" s="1"/>
  <c r="Q15" i="21"/>
  <c r="L15" i="21"/>
  <c r="H15" i="21"/>
  <c r="C15" i="21"/>
  <c r="O14" i="21"/>
  <c r="N14" i="21"/>
  <c r="N13" i="21" s="1"/>
  <c r="N11" i="21" s="1"/>
  <c r="M14" i="21"/>
  <c r="M13" i="21" s="1"/>
  <c r="M11" i="21" s="1"/>
  <c r="M38" i="21" s="1"/>
  <c r="K14" i="21"/>
  <c r="J14" i="21"/>
  <c r="I14" i="21"/>
  <c r="G14" i="21"/>
  <c r="F14" i="21"/>
  <c r="F13" i="21" s="1"/>
  <c r="F11" i="21" s="1"/>
  <c r="F38" i="21" s="1"/>
  <c r="F44" i="21" s="1"/>
  <c r="E14" i="21"/>
  <c r="E13" i="21" s="1"/>
  <c r="D14" i="21"/>
  <c r="O13" i="21"/>
  <c r="O11" i="21" s="1"/>
  <c r="O38" i="21" s="1"/>
  <c r="O44" i="21" s="1"/>
  <c r="K13" i="21"/>
  <c r="K11" i="21" s="1"/>
  <c r="J13" i="21"/>
  <c r="J11" i="21" s="1"/>
  <c r="S12" i="21"/>
  <c r="R12" i="21"/>
  <c r="Q12" i="21"/>
  <c r="P12" i="21"/>
  <c r="L12" i="21"/>
  <c r="C12" i="21"/>
  <c r="P89" i="22" l="1"/>
  <c r="I89" i="22"/>
  <c r="Q89" i="22" s="1"/>
  <c r="H49" i="22"/>
  <c r="H89" i="22" s="1"/>
  <c r="C89" i="22"/>
  <c r="M38" i="22"/>
  <c r="M44" i="22" s="1"/>
  <c r="P13" i="22"/>
  <c r="P11" i="22" s="1"/>
  <c r="C44" i="22"/>
  <c r="P25" i="22"/>
  <c r="R38" i="22"/>
  <c r="R44" i="22" s="1"/>
  <c r="P38" i="22"/>
  <c r="Q11" i="22"/>
  <c r="Q38" i="22" s="1"/>
  <c r="Q44" i="22" s="1"/>
  <c r="P44" i="22"/>
  <c r="J89" i="22"/>
  <c r="R89" i="22" s="1"/>
  <c r="H38" i="22"/>
  <c r="H44" i="22" s="1"/>
  <c r="K89" i="22"/>
  <c r="S89" i="22" s="1"/>
  <c r="Q84" i="21"/>
  <c r="L81" i="21"/>
  <c r="Q78" i="21"/>
  <c r="L69" i="21"/>
  <c r="Q69" i="21"/>
  <c r="L50" i="21"/>
  <c r="R50" i="21"/>
  <c r="Q50" i="21"/>
  <c r="M89" i="21"/>
  <c r="L39" i="21"/>
  <c r="P43" i="21"/>
  <c r="M44" i="21"/>
  <c r="P40" i="21"/>
  <c r="L32" i="21"/>
  <c r="R32" i="21"/>
  <c r="N25" i="21"/>
  <c r="P29" i="21"/>
  <c r="L26" i="21"/>
  <c r="P26" i="21"/>
  <c r="P21" i="21"/>
  <c r="P81" i="21"/>
  <c r="H69" i="21"/>
  <c r="Q60" i="21"/>
  <c r="Q53" i="21"/>
  <c r="K49" i="21"/>
  <c r="P54" i="21"/>
  <c r="P48" i="21"/>
  <c r="P57" i="21"/>
  <c r="P18" i="21"/>
  <c r="C69" i="21"/>
  <c r="C14" i="21"/>
  <c r="P47" i="21"/>
  <c r="P46" i="21" s="1"/>
  <c r="S14" i="21"/>
  <c r="O49" i="21"/>
  <c r="L49" i="21"/>
  <c r="E89" i="21"/>
  <c r="C49" i="21"/>
  <c r="O89" i="21"/>
  <c r="R53" i="21"/>
  <c r="S53" i="21"/>
  <c r="N49" i="21"/>
  <c r="R49" i="21" s="1"/>
  <c r="C53" i="21"/>
  <c r="F49" i="21"/>
  <c r="F89" i="21" s="1"/>
  <c r="G49" i="21"/>
  <c r="G89" i="21" s="1"/>
  <c r="Q46" i="21"/>
  <c r="G13" i="21"/>
  <c r="G11" i="21" s="1"/>
  <c r="G38" i="21" s="1"/>
  <c r="G44" i="21" s="1"/>
  <c r="Q39" i="21"/>
  <c r="H39" i="21"/>
  <c r="J38" i="21"/>
  <c r="J44" i="21" s="1"/>
  <c r="P33" i="21"/>
  <c r="E25" i="21"/>
  <c r="E11" i="21"/>
  <c r="E38" i="21" s="1"/>
  <c r="E44" i="21" s="1"/>
  <c r="S19" i="21"/>
  <c r="C19" i="21"/>
  <c r="C13" i="21" s="1"/>
  <c r="C11" i="21" s="1"/>
  <c r="P23" i="21"/>
  <c r="P22" i="21" s="1"/>
  <c r="Q19" i="21"/>
  <c r="I13" i="21"/>
  <c r="I11" i="21" s="1"/>
  <c r="I38" i="21" s="1"/>
  <c r="H38" i="21" s="1"/>
  <c r="H44" i="21" s="1"/>
  <c r="Q14" i="21"/>
  <c r="H14" i="21"/>
  <c r="P15" i="21"/>
  <c r="P14" i="21" s="1"/>
  <c r="L25" i="21"/>
  <c r="N89" i="21"/>
  <c r="P69" i="21"/>
  <c r="D44" i="21"/>
  <c r="R25" i="21"/>
  <c r="H13" i="21"/>
  <c r="H11" i="21" s="1"/>
  <c r="K38" i="21"/>
  <c r="K44" i="21" s="1"/>
  <c r="R78" i="21"/>
  <c r="P78" i="21" s="1"/>
  <c r="R13" i="21"/>
  <c r="R11" i="21" s="1"/>
  <c r="Q25" i="21"/>
  <c r="H25" i="21"/>
  <c r="P36" i="21"/>
  <c r="P35" i="21"/>
  <c r="S49" i="21"/>
  <c r="N38" i="21"/>
  <c r="N44" i="21" s="1"/>
  <c r="P32" i="21"/>
  <c r="K89" i="21"/>
  <c r="Q23" i="21"/>
  <c r="Q22" i="21" s="1"/>
  <c r="P61" i="21"/>
  <c r="P60" i="21" s="1"/>
  <c r="H78" i="21"/>
  <c r="S50" i="21"/>
  <c r="P41" i="21"/>
  <c r="P39" i="21" s="1"/>
  <c r="L14" i="21"/>
  <c r="L13" i="21" s="1"/>
  <c r="L11" i="21" s="1"/>
  <c r="P20" i="21"/>
  <c r="P19" i="21" s="1"/>
  <c r="J63" i="21"/>
  <c r="R63" i="21" s="1"/>
  <c r="I66" i="21"/>
  <c r="Q66" i="21" s="1"/>
  <c r="J84" i="21"/>
  <c r="R84" i="21" s="1"/>
  <c r="H35" i="21"/>
  <c r="P51" i="21"/>
  <c r="P50" i="21" s="1"/>
  <c r="H53" i="21"/>
  <c r="P53" i="21" s="1"/>
  <c r="K63" i="21"/>
  <c r="S63" i="21" s="1"/>
  <c r="J66" i="21"/>
  <c r="R66" i="21" s="1"/>
  <c r="I69" i="21"/>
  <c r="K84" i="21"/>
  <c r="S84" i="21" s="1"/>
  <c r="I49" i="21"/>
  <c r="Q49" i="21" s="1"/>
  <c r="Q26" i="21"/>
  <c r="C67" i="21"/>
  <c r="D69" i="21"/>
  <c r="D89" i="21" s="1"/>
  <c r="E71" i="20"/>
  <c r="L89" i="21" l="1"/>
  <c r="C89" i="21"/>
  <c r="S13" i="21"/>
  <c r="S11" i="21" s="1"/>
  <c r="S38" i="21" s="1"/>
  <c r="S44" i="21" s="1"/>
  <c r="S89" i="21"/>
  <c r="H49" i="21"/>
  <c r="H89" i="21" s="1"/>
  <c r="P25" i="21"/>
  <c r="R38" i="21"/>
  <c r="R44" i="21" s="1"/>
  <c r="C38" i="21"/>
  <c r="C44" i="21" s="1"/>
  <c r="I44" i="21"/>
  <c r="Q13" i="21"/>
  <c r="Q11" i="21" s="1"/>
  <c r="Q38" i="21" s="1"/>
  <c r="Q44" i="21" s="1"/>
  <c r="L38" i="21"/>
  <c r="L44" i="21" s="1"/>
  <c r="P13" i="21"/>
  <c r="P11" i="21" s="1"/>
  <c r="J89" i="21"/>
  <c r="R89" i="21" s="1"/>
  <c r="I89" i="21"/>
  <c r="Q89" i="21" s="1"/>
  <c r="P49" i="21"/>
  <c r="P89" i="21" s="1"/>
  <c r="I11" i="20"/>
  <c r="I25" i="20"/>
  <c r="P38" i="21" l="1"/>
  <c r="P44" i="21" s="1"/>
  <c r="R94" i="20"/>
  <c r="M94" i="20"/>
  <c r="I94" i="20"/>
  <c r="D94" i="20"/>
  <c r="S93" i="20"/>
  <c r="R93" i="20"/>
  <c r="M93" i="20"/>
  <c r="I93" i="20"/>
  <c r="Q93" i="20" s="1"/>
  <c r="D93" i="20"/>
  <c r="S92" i="20"/>
  <c r="R92" i="20"/>
  <c r="Q92" i="20"/>
  <c r="M92" i="20"/>
  <c r="I92" i="20"/>
  <c r="D92" i="20"/>
  <c r="P91" i="20"/>
  <c r="O91" i="20"/>
  <c r="N91" i="20"/>
  <c r="M91" i="20" s="1"/>
  <c r="L91" i="20"/>
  <c r="K91" i="20"/>
  <c r="S91" i="20" s="1"/>
  <c r="J91" i="20"/>
  <c r="R91" i="20" s="1"/>
  <c r="I91" i="20"/>
  <c r="Q91" i="20" s="1"/>
  <c r="H91" i="20"/>
  <c r="G91" i="20"/>
  <c r="F91" i="20"/>
  <c r="E91" i="20"/>
  <c r="D91" i="20"/>
  <c r="S89" i="20"/>
  <c r="R89" i="20"/>
  <c r="I89" i="20"/>
  <c r="D89" i="20"/>
  <c r="S87" i="20"/>
  <c r="R87" i="20"/>
  <c r="Q87" i="20"/>
  <c r="P87" i="20" s="1"/>
  <c r="P86" i="20" s="1"/>
  <c r="L87" i="20"/>
  <c r="H87" i="20"/>
  <c r="H86" i="20" s="1"/>
  <c r="O86" i="20"/>
  <c r="N86" i="20"/>
  <c r="M86" i="20"/>
  <c r="L86" i="20"/>
  <c r="K86" i="20"/>
  <c r="S86" i="20" s="1"/>
  <c r="J86" i="20"/>
  <c r="R86" i="20" s="1"/>
  <c r="I86" i="20"/>
  <c r="Q86" i="20" s="1"/>
  <c r="G86" i="20"/>
  <c r="F86" i="20"/>
  <c r="E86" i="20"/>
  <c r="D86" i="20"/>
  <c r="C86" i="20" s="1"/>
  <c r="S85" i="20"/>
  <c r="R85" i="20"/>
  <c r="Q85" i="20"/>
  <c r="P85" i="20" s="1"/>
  <c r="P84" i="20" s="1"/>
  <c r="P83" i="20" s="1"/>
  <c r="L85" i="20"/>
  <c r="H85" i="20"/>
  <c r="H84" i="20" s="1"/>
  <c r="H83" i="20" s="1"/>
  <c r="C85" i="20"/>
  <c r="O84" i="20"/>
  <c r="O83" i="20" s="1"/>
  <c r="N84" i="20"/>
  <c r="L84" i="20"/>
  <c r="L83" i="20" s="1"/>
  <c r="K84" i="20"/>
  <c r="S84" i="20" s="1"/>
  <c r="J84" i="20"/>
  <c r="R84" i="20" s="1"/>
  <c r="I84" i="20"/>
  <c r="Q84" i="20" s="1"/>
  <c r="G84" i="20"/>
  <c r="G83" i="20" s="1"/>
  <c r="F84" i="20"/>
  <c r="E84" i="20"/>
  <c r="D84" i="20"/>
  <c r="C84" i="20" s="1"/>
  <c r="N83" i="20"/>
  <c r="M83" i="20"/>
  <c r="K83" i="20"/>
  <c r="J83" i="20"/>
  <c r="R83" i="20" s="1"/>
  <c r="I83" i="20"/>
  <c r="Q83" i="20" s="1"/>
  <c r="F83" i="20"/>
  <c r="E83" i="20"/>
  <c r="S82" i="20"/>
  <c r="R82" i="20"/>
  <c r="Q82" i="20"/>
  <c r="P82" i="20" s="1"/>
  <c r="L82" i="20"/>
  <c r="H82" i="20"/>
  <c r="H80" i="20" s="1"/>
  <c r="C82" i="20"/>
  <c r="S81" i="20"/>
  <c r="R81" i="20"/>
  <c r="Q81" i="20"/>
  <c r="P81" i="20" s="1"/>
  <c r="L81" i="20"/>
  <c r="H81" i="20"/>
  <c r="C81" i="20"/>
  <c r="O80" i="20"/>
  <c r="N80" i="20"/>
  <c r="M80" i="20"/>
  <c r="M77" i="20" s="1"/>
  <c r="L77" i="20" s="1"/>
  <c r="L80" i="20"/>
  <c r="K80" i="20"/>
  <c r="S80" i="20" s="1"/>
  <c r="J80" i="20"/>
  <c r="R80" i="20" s="1"/>
  <c r="I80" i="20"/>
  <c r="G80" i="20"/>
  <c r="F80" i="20"/>
  <c r="E80" i="20"/>
  <c r="D80" i="20"/>
  <c r="C80" i="20" s="1"/>
  <c r="S79" i="20"/>
  <c r="R79" i="20"/>
  <c r="R78" i="20" s="1"/>
  <c r="Q79" i="20"/>
  <c r="Q78" i="20" s="1"/>
  <c r="P79" i="20"/>
  <c r="P78" i="20" s="1"/>
  <c r="L79" i="20"/>
  <c r="H79" i="20"/>
  <c r="H78" i="20" s="1"/>
  <c r="C79" i="20"/>
  <c r="C78" i="20" s="1"/>
  <c r="S78" i="20"/>
  <c r="O78" i="20"/>
  <c r="O77" i="20" s="1"/>
  <c r="N78" i="20"/>
  <c r="M78" i="20"/>
  <c r="L78" i="20"/>
  <c r="K78" i="20"/>
  <c r="J78" i="20"/>
  <c r="J77" i="20" s="1"/>
  <c r="I78" i="20"/>
  <c r="G78" i="20"/>
  <c r="G77" i="20" s="1"/>
  <c r="F78" i="20"/>
  <c r="E78" i="20"/>
  <c r="D78" i="20"/>
  <c r="N77" i="20"/>
  <c r="K77" i="20"/>
  <c r="S77" i="20" s="1"/>
  <c r="I77" i="20"/>
  <c r="F77" i="20"/>
  <c r="E77" i="20"/>
  <c r="S76" i="20"/>
  <c r="R76" i="20"/>
  <c r="Q76" i="20"/>
  <c r="P76" i="20" s="1"/>
  <c r="L76" i="20"/>
  <c r="H76" i="20"/>
  <c r="C76" i="20"/>
  <c r="S75" i="20"/>
  <c r="R75" i="20"/>
  <c r="Q75" i="20"/>
  <c r="P75" i="20"/>
  <c r="L75" i="20"/>
  <c r="H75" i="20"/>
  <c r="C75" i="20"/>
  <c r="S74" i="20"/>
  <c r="R74" i="20"/>
  <c r="Q74" i="20"/>
  <c r="P74" i="20" s="1"/>
  <c r="P73" i="20" s="1"/>
  <c r="L74" i="20"/>
  <c r="L73" i="20" s="1"/>
  <c r="H74" i="20"/>
  <c r="H73" i="20" s="1"/>
  <c r="C74" i="20"/>
  <c r="O73" i="20"/>
  <c r="N73" i="20"/>
  <c r="M73" i="20"/>
  <c r="K73" i="20"/>
  <c r="S73" i="20" s="1"/>
  <c r="J73" i="20"/>
  <c r="R73" i="20" s="1"/>
  <c r="I73" i="20"/>
  <c r="Q73" i="20" s="1"/>
  <c r="G73" i="20"/>
  <c r="F73" i="20"/>
  <c r="E73" i="20"/>
  <c r="D73" i="20"/>
  <c r="C73" i="20"/>
  <c r="S72" i="20"/>
  <c r="R72" i="20"/>
  <c r="Q72" i="20"/>
  <c r="P72" i="20"/>
  <c r="L72" i="20"/>
  <c r="H72" i="20"/>
  <c r="C72" i="20"/>
  <c r="S71" i="20"/>
  <c r="R71" i="20"/>
  <c r="Q71" i="20"/>
  <c r="P71" i="20" s="1"/>
  <c r="L71" i="20"/>
  <c r="H71" i="20"/>
  <c r="C71" i="20"/>
  <c r="S70" i="20"/>
  <c r="R70" i="20"/>
  <c r="Q70" i="20"/>
  <c r="P70" i="20" s="1"/>
  <c r="P69" i="20" s="1"/>
  <c r="L70" i="20"/>
  <c r="H70" i="20"/>
  <c r="H69" i="20" s="1"/>
  <c r="C70" i="20"/>
  <c r="O69" i="20"/>
  <c r="N69" i="20"/>
  <c r="M69" i="20"/>
  <c r="L69" i="20"/>
  <c r="K69" i="20"/>
  <c r="S69" i="20" s="1"/>
  <c r="S68" i="20" s="1"/>
  <c r="J69" i="20"/>
  <c r="R69" i="20" s="1"/>
  <c r="R68" i="20" s="1"/>
  <c r="I69" i="20"/>
  <c r="Q69" i="20" s="1"/>
  <c r="G69" i="20"/>
  <c r="F69" i="20"/>
  <c r="E69" i="20"/>
  <c r="D69" i="20"/>
  <c r="C69" i="20" s="1"/>
  <c r="O68" i="20"/>
  <c r="N68" i="20"/>
  <c r="M68" i="20"/>
  <c r="K68" i="20"/>
  <c r="J68" i="20"/>
  <c r="G68" i="20"/>
  <c r="F68" i="20"/>
  <c r="E68" i="20"/>
  <c r="S67" i="20"/>
  <c r="R67" i="20"/>
  <c r="Q67" i="20"/>
  <c r="P67" i="20"/>
  <c r="P66" i="20" s="1"/>
  <c r="P65" i="20" s="1"/>
  <c r="L67" i="20"/>
  <c r="L66" i="20" s="1"/>
  <c r="L65" i="20" s="1"/>
  <c r="H67" i="20"/>
  <c r="H66" i="20" s="1"/>
  <c r="H65" i="20" s="1"/>
  <c r="C67" i="20"/>
  <c r="O66" i="20"/>
  <c r="N66" i="20"/>
  <c r="M66" i="20"/>
  <c r="M65" i="20" s="1"/>
  <c r="K66" i="20"/>
  <c r="S66" i="20" s="1"/>
  <c r="J66" i="20"/>
  <c r="R66" i="20" s="1"/>
  <c r="I66" i="20"/>
  <c r="Q66" i="20" s="1"/>
  <c r="G66" i="20"/>
  <c r="F66" i="20"/>
  <c r="E66" i="20"/>
  <c r="E65" i="20" s="1"/>
  <c r="C65" i="20" s="1"/>
  <c r="D66" i="20"/>
  <c r="O65" i="20"/>
  <c r="N65" i="20"/>
  <c r="K65" i="20"/>
  <c r="S65" i="20" s="1"/>
  <c r="I65" i="20"/>
  <c r="Q65" i="20" s="1"/>
  <c r="G65" i="20"/>
  <c r="F65" i="20"/>
  <c r="D65" i="20"/>
  <c r="S64" i="20"/>
  <c r="R64" i="20"/>
  <c r="Q64" i="20"/>
  <c r="P64" i="20"/>
  <c r="P63" i="20" s="1"/>
  <c r="P62" i="20" s="1"/>
  <c r="L64" i="20"/>
  <c r="L63" i="20" s="1"/>
  <c r="L62" i="20" s="1"/>
  <c r="H64" i="20"/>
  <c r="C64" i="20"/>
  <c r="O63" i="20"/>
  <c r="N63" i="20"/>
  <c r="N62" i="20" s="1"/>
  <c r="M63" i="20"/>
  <c r="K63" i="20"/>
  <c r="S63" i="20" s="1"/>
  <c r="J63" i="20"/>
  <c r="R63" i="20" s="1"/>
  <c r="I63" i="20"/>
  <c r="Q63" i="20" s="1"/>
  <c r="H63" i="20"/>
  <c r="G63" i="20"/>
  <c r="F63" i="20"/>
  <c r="F62" i="20" s="1"/>
  <c r="E63" i="20"/>
  <c r="D63" i="20"/>
  <c r="C63" i="20"/>
  <c r="O62" i="20"/>
  <c r="M62" i="20"/>
  <c r="J62" i="20"/>
  <c r="R62" i="20" s="1"/>
  <c r="I62" i="20"/>
  <c r="H62" i="20"/>
  <c r="G62" i="20"/>
  <c r="E62" i="20"/>
  <c r="D62" i="20"/>
  <c r="C62" i="20" s="1"/>
  <c r="S61" i="20"/>
  <c r="R61" i="20"/>
  <c r="Q61" i="20"/>
  <c r="P61" i="20" s="1"/>
  <c r="L61" i="20"/>
  <c r="H61" i="20"/>
  <c r="H59" i="20" s="1"/>
  <c r="C61" i="20"/>
  <c r="S60" i="20"/>
  <c r="R60" i="20"/>
  <c r="Q60" i="20"/>
  <c r="P60" i="20"/>
  <c r="L60" i="20"/>
  <c r="L59" i="20" s="1"/>
  <c r="H60" i="20"/>
  <c r="C60" i="20"/>
  <c r="S59" i="20"/>
  <c r="R59" i="20"/>
  <c r="O59" i="20"/>
  <c r="N59" i="20"/>
  <c r="M59" i="20"/>
  <c r="K59" i="20"/>
  <c r="J59" i="20"/>
  <c r="I59" i="20"/>
  <c r="G59" i="20"/>
  <c r="F59" i="20"/>
  <c r="E59" i="20"/>
  <c r="D59" i="20"/>
  <c r="C59" i="20"/>
  <c r="S58" i="20"/>
  <c r="R58" i="20"/>
  <c r="Q58" i="20"/>
  <c r="P58" i="20" s="1"/>
  <c r="P57" i="20" s="1"/>
  <c r="L58" i="20"/>
  <c r="L57" i="20" s="1"/>
  <c r="H58" i="20"/>
  <c r="C58" i="20"/>
  <c r="O57" i="20"/>
  <c r="N57" i="20"/>
  <c r="M57" i="20"/>
  <c r="K57" i="20"/>
  <c r="J57" i="20"/>
  <c r="R57" i="20" s="1"/>
  <c r="I57" i="20"/>
  <c r="Q57" i="20" s="1"/>
  <c r="H57" i="20"/>
  <c r="G57" i="20"/>
  <c r="F57" i="20"/>
  <c r="F49" i="20" s="1"/>
  <c r="E57" i="20"/>
  <c r="C57" i="20" s="1"/>
  <c r="D57" i="20"/>
  <c r="S56" i="20"/>
  <c r="R56" i="20"/>
  <c r="Q56" i="20"/>
  <c r="P56" i="20" s="1"/>
  <c r="L56" i="20"/>
  <c r="H56" i="20"/>
  <c r="C56" i="20"/>
  <c r="S55" i="20"/>
  <c r="R55" i="20"/>
  <c r="Q55" i="20"/>
  <c r="P55" i="20" s="1"/>
  <c r="L55" i="20"/>
  <c r="H55" i="20"/>
  <c r="C55" i="20"/>
  <c r="S54" i="20"/>
  <c r="R54" i="20"/>
  <c r="Q54" i="20"/>
  <c r="P54" i="20" s="1"/>
  <c r="L54" i="20"/>
  <c r="H54" i="20"/>
  <c r="C54" i="20"/>
  <c r="O53" i="20"/>
  <c r="N53" i="20"/>
  <c r="M53" i="20"/>
  <c r="L53" i="20" s="1"/>
  <c r="K53" i="20"/>
  <c r="J53" i="20"/>
  <c r="J49" i="20" s="1"/>
  <c r="I53" i="20"/>
  <c r="G53" i="20"/>
  <c r="F53" i="20"/>
  <c r="E53" i="20"/>
  <c r="E49" i="20" s="1"/>
  <c r="D53" i="20"/>
  <c r="S52" i="20"/>
  <c r="R52" i="20"/>
  <c r="Q52" i="20"/>
  <c r="L52" i="20"/>
  <c r="H52" i="20"/>
  <c r="C52" i="20"/>
  <c r="S51" i="20"/>
  <c r="R51" i="20"/>
  <c r="Q51" i="20"/>
  <c r="L51" i="20"/>
  <c r="L50" i="20" s="1"/>
  <c r="H51" i="20"/>
  <c r="C51" i="20"/>
  <c r="O50" i="20"/>
  <c r="S50" i="20" s="1"/>
  <c r="N50" i="20"/>
  <c r="M50" i="20"/>
  <c r="K50" i="20"/>
  <c r="K49" i="20" s="1"/>
  <c r="J50" i="20"/>
  <c r="I50" i="20"/>
  <c r="H50" i="20"/>
  <c r="G50" i="20"/>
  <c r="F50" i="20"/>
  <c r="E50" i="20"/>
  <c r="C50" i="20" s="1"/>
  <c r="D50" i="20"/>
  <c r="D49" i="20"/>
  <c r="S48" i="20"/>
  <c r="R48" i="20"/>
  <c r="Q48" i="20"/>
  <c r="P48" i="20"/>
  <c r="L48" i="20"/>
  <c r="H48" i="20"/>
  <c r="C48" i="20"/>
  <c r="S47" i="20"/>
  <c r="R47" i="20"/>
  <c r="Q47" i="20"/>
  <c r="L47" i="20"/>
  <c r="H47" i="20"/>
  <c r="H46" i="20" s="1"/>
  <c r="E47" i="20"/>
  <c r="C47" i="20"/>
  <c r="R46" i="20"/>
  <c r="O46" i="20"/>
  <c r="N46" i="20"/>
  <c r="M46" i="20"/>
  <c r="L46" i="20"/>
  <c r="K46" i="20"/>
  <c r="J46" i="20"/>
  <c r="I46" i="20"/>
  <c r="G46" i="20"/>
  <c r="F46" i="20"/>
  <c r="E46" i="20"/>
  <c r="D46" i="20"/>
  <c r="C46" i="20" s="1"/>
  <c r="Q43" i="20"/>
  <c r="L43" i="20"/>
  <c r="H43" i="20"/>
  <c r="P43" i="20" s="1"/>
  <c r="C43" i="20"/>
  <c r="Q42" i="20"/>
  <c r="L42" i="20"/>
  <c r="H42" i="20"/>
  <c r="P42" i="20" s="1"/>
  <c r="C42" i="20"/>
  <c r="Q41" i="20"/>
  <c r="L41" i="20"/>
  <c r="L39" i="20" s="1"/>
  <c r="H41" i="20"/>
  <c r="P41" i="20" s="1"/>
  <c r="C41" i="20"/>
  <c r="Q40" i="20"/>
  <c r="L40" i="20"/>
  <c r="H40" i="20"/>
  <c r="C40" i="20"/>
  <c r="S39" i="20"/>
  <c r="R39" i="20"/>
  <c r="O39" i="20"/>
  <c r="N39" i="20"/>
  <c r="M39" i="20"/>
  <c r="K39" i="20"/>
  <c r="J39" i="20"/>
  <c r="I39" i="20"/>
  <c r="G39" i="20"/>
  <c r="F39" i="20"/>
  <c r="E39" i="20"/>
  <c r="D39" i="20"/>
  <c r="C39" i="20"/>
  <c r="S37" i="20"/>
  <c r="R37" i="20"/>
  <c r="R36" i="20" s="1"/>
  <c r="Q37" i="20"/>
  <c r="Q36" i="20" s="1"/>
  <c r="L37" i="20"/>
  <c r="H37" i="20"/>
  <c r="P37" i="20" s="1"/>
  <c r="C37" i="20"/>
  <c r="C35" i="20" s="1"/>
  <c r="S36" i="20"/>
  <c r="O36" i="20"/>
  <c r="N36" i="20"/>
  <c r="M36" i="20"/>
  <c r="L36" i="20"/>
  <c r="K36" i="20"/>
  <c r="J36" i="20"/>
  <c r="I36" i="20"/>
  <c r="H36" i="20"/>
  <c r="G36" i="20"/>
  <c r="F36" i="20"/>
  <c r="E36" i="20"/>
  <c r="D36" i="20"/>
  <c r="C36" i="20"/>
  <c r="S35" i="20"/>
  <c r="R35" i="20"/>
  <c r="Q35" i="20"/>
  <c r="O35" i="20"/>
  <c r="N35" i="20"/>
  <c r="M35" i="20"/>
  <c r="L35" i="20"/>
  <c r="K35" i="20"/>
  <c r="J35" i="20"/>
  <c r="I35" i="20"/>
  <c r="G35" i="20"/>
  <c r="F35" i="20"/>
  <c r="E35" i="20"/>
  <c r="D35" i="20"/>
  <c r="S34" i="20"/>
  <c r="R34" i="20"/>
  <c r="P34" i="20" s="1"/>
  <c r="Q34" i="20"/>
  <c r="L34" i="20"/>
  <c r="H34" i="20"/>
  <c r="C34" i="20"/>
  <c r="S33" i="20"/>
  <c r="R33" i="20"/>
  <c r="Q33" i="20"/>
  <c r="Q32" i="20" s="1"/>
  <c r="L33" i="20"/>
  <c r="L32" i="20" s="1"/>
  <c r="H33" i="20"/>
  <c r="H32" i="20" s="1"/>
  <c r="C33" i="20"/>
  <c r="S32" i="20"/>
  <c r="O32" i="20"/>
  <c r="N32" i="20"/>
  <c r="M32" i="20"/>
  <c r="K32" i="20"/>
  <c r="J32" i="20"/>
  <c r="J25" i="20" s="1"/>
  <c r="I32" i="20"/>
  <c r="G32" i="20"/>
  <c r="F32" i="20"/>
  <c r="E32" i="20"/>
  <c r="E25" i="20" s="1"/>
  <c r="D32" i="20"/>
  <c r="C32" i="20"/>
  <c r="S31" i="20"/>
  <c r="R31" i="20"/>
  <c r="R30" i="20" s="1"/>
  <c r="Q31" i="20"/>
  <c r="Q30" i="20" s="1"/>
  <c r="L31" i="20"/>
  <c r="L30" i="20" s="1"/>
  <c r="H31" i="20"/>
  <c r="C31" i="20"/>
  <c r="S30" i="20"/>
  <c r="O30" i="20"/>
  <c r="N30" i="20"/>
  <c r="M30" i="20"/>
  <c r="K30" i="20"/>
  <c r="K25" i="20" s="1"/>
  <c r="J30" i="20"/>
  <c r="I30" i="20"/>
  <c r="H30" i="20"/>
  <c r="G30" i="20"/>
  <c r="F30" i="20"/>
  <c r="E30" i="20"/>
  <c r="D30" i="20"/>
  <c r="C30" i="20"/>
  <c r="S29" i="20"/>
  <c r="R29" i="20"/>
  <c r="Q29" i="20"/>
  <c r="L29" i="20"/>
  <c r="H29" i="20"/>
  <c r="P29" i="20" s="1"/>
  <c r="C29" i="20"/>
  <c r="S28" i="20"/>
  <c r="S26" i="20" s="1"/>
  <c r="S25" i="20" s="1"/>
  <c r="R28" i="20"/>
  <c r="Q28" i="20"/>
  <c r="L28" i="20"/>
  <c r="H28" i="20"/>
  <c r="C28" i="20"/>
  <c r="S27" i="20"/>
  <c r="R27" i="20"/>
  <c r="Q27" i="20"/>
  <c r="L27" i="20"/>
  <c r="P27" i="20" s="1"/>
  <c r="H27" i="20"/>
  <c r="C27" i="20"/>
  <c r="C26" i="20" s="1"/>
  <c r="C25" i="20" s="1"/>
  <c r="R26" i="20"/>
  <c r="O26" i="20"/>
  <c r="N26" i="20"/>
  <c r="N25" i="20" s="1"/>
  <c r="M26" i="20"/>
  <c r="L26" i="20"/>
  <c r="K26" i="20"/>
  <c r="J26" i="20"/>
  <c r="I26" i="20"/>
  <c r="G26" i="20"/>
  <c r="F26" i="20"/>
  <c r="F25" i="20" s="1"/>
  <c r="E26" i="20"/>
  <c r="D26" i="20"/>
  <c r="D25" i="20" s="1"/>
  <c r="O25" i="20"/>
  <c r="S24" i="20"/>
  <c r="R24" i="20"/>
  <c r="Q24" i="20"/>
  <c r="L24" i="20"/>
  <c r="P24" i="20" s="1"/>
  <c r="S23" i="20"/>
  <c r="S22" i="20" s="1"/>
  <c r="R23" i="20"/>
  <c r="R22" i="20" s="1"/>
  <c r="M23" i="20"/>
  <c r="M22" i="20" s="1"/>
  <c r="I23" i="20"/>
  <c r="I22" i="20" s="1"/>
  <c r="H23" i="20"/>
  <c r="G23" i="20"/>
  <c r="G22" i="20" s="1"/>
  <c r="F23" i="20"/>
  <c r="F22" i="20" s="1"/>
  <c r="E23" i="20"/>
  <c r="E22" i="20" s="1"/>
  <c r="D23" i="20"/>
  <c r="D22" i="20" s="1"/>
  <c r="C23" i="20"/>
  <c r="C22" i="20" s="1"/>
  <c r="O22" i="20"/>
  <c r="N22" i="20"/>
  <c r="K22" i="20"/>
  <c r="J22" i="20"/>
  <c r="H22" i="20"/>
  <c r="S21" i="20"/>
  <c r="R21" i="20"/>
  <c r="Q21" i="20"/>
  <c r="L21" i="20"/>
  <c r="L19" i="20" s="1"/>
  <c r="H21" i="20"/>
  <c r="C21" i="20"/>
  <c r="S20" i="20"/>
  <c r="S19" i="20" s="1"/>
  <c r="R20" i="20"/>
  <c r="Q20" i="20"/>
  <c r="L20" i="20"/>
  <c r="H20" i="20"/>
  <c r="C20" i="20"/>
  <c r="C19" i="20" s="1"/>
  <c r="O19" i="20"/>
  <c r="N19" i="20"/>
  <c r="M19" i="20"/>
  <c r="K19" i="20"/>
  <c r="J19" i="20"/>
  <c r="J13" i="20" s="1"/>
  <c r="J11" i="20" s="1"/>
  <c r="I19" i="20"/>
  <c r="G19" i="20"/>
  <c r="G13" i="20" s="1"/>
  <c r="G11" i="20" s="1"/>
  <c r="F19" i="20"/>
  <c r="E19" i="20"/>
  <c r="D19" i="20"/>
  <c r="S18" i="20"/>
  <c r="R18" i="20"/>
  <c r="Q18" i="20"/>
  <c r="L18" i="20"/>
  <c r="H18" i="20"/>
  <c r="P18" i="20" s="1"/>
  <c r="C18" i="20"/>
  <c r="S17" i="20"/>
  <c r="R17" i="20"/>
  <c r="Q17" i="20"/>
  <c r="L17" i="20"/>
  <c r="H17" i="20"/>
  <c r="C17" i="20"/>
  <c r="S16" i="20"/>
  <c r="R16" i="20"/>
  <c r="Q16" i="20"/>
  <c r="L16" i="20"/>
  <c r="P16" i="20" s="1"/>
  <c r="H16" i="20"/>
  <c r="C16" i="20"/>
  <c r="S15" i="20"/>
  <c r="S14" i="20" s="1"/>
  <c r="S13" i="20" s="1"/>
  <c r="R15" i="20"/>
  <c r="R14" i="20" s="1"/>
  <c r="Q15" i="20"/>
  <c r="L15" i="20"/>
  <c r="H15" i="20"/>
  <c r="C15" i="20"/>
  <c r="C14" i="20" s="1"/>
  <c r="O14" i="20"/>
  <c r="N14" i="20"/>
  <c r="N13" i="20" s="1"/>
  <c r="N11" i="20" s="1"/>
  <c r="M14" i="20"/>
  <c r="K14" i="20"/>
  <c r="J14" i="20"/>
  <c r="I14" i="20"/>
  <c r="G14" i="20"/>
  <c r="F14" i="20"/>
  <c r="F13" i="20" s="1"/>
  <c r="E14" i="20"/>
  <c r="D14" i="20"/>
  <c r="D13" i="20" s="1"/>
  <c r="D11" i="20" s="1"/>
  <c r="D38" i="20" s="1"/>
  <c r="O13" i="20"/>
  <c r="O11" i="20" s="1"/>
  <c r="O38" i="20" s="1"/>
  <c r="K13" i="20"/>
  <c r="E13" i="20"/>
  <c r="S12" i="20"/>
  <c r="R12" i="20"/>
  <c r="Q12" i="20"/>
  <c r="P12" i="20"/>
  <c r="L12" i="20"/>
  <c r="C12" i="20"/>
  <c r="O49" i="20" l="1"/>
  <c r="Q77" i="20"/>
  <c r="Q80" i="20"/>
  <c r="L68" i="20"/>
  <c r="Q62" i="20"/>
  <c r="M49" i="20"/>
  <c r="R50" i="20"/>
  <c r="P51" i="20"/>
  <c r="Q50" i="20"/>
  <c r="S46" i="20"/>
  <c r="P47" i="20"/>
  <c r="P46" i="20" s="1"/>
  <c r="Q46" i="20"/>
  <c r="Q68" i="20"/>
  <c r="D77" i="20"/>
  <c r="C77" i="20" s="1"/>
  <c r="C68" i="20"/>
  <c r="H68" i="20"/>
  <c r="P59" i="20"/>
  <c r="Q59" i="20"/>
  <c r="G49" i="20"/>
  <c r="M88" i="20"/>
  <c r="Q53" i="20"/>
  <c r="O88" i="20"/>
  <c r="C53" i="20"/>
  <c r="N49" i="20"/>
  <c r="R49" i="20" s="1"/>
  <c r="I49" i="20"/>
  <c r="Q49" i="20" s="1"/>
  <c r="L49" i="20"/>
  <c r="L88" i="20" s="1"/>
  <c r="R53" i="20"/>
  <c r="S49" i="20"/>
  <c r="S53" i="20"/>
  <c r="S57" i="20"/>
  <c r="P52" i="20"/>
  <c r="C49" i="20"/>
  <c r="G88" i="20"/>
  <c r="R32" i="20"/>
  <c r="R25" i="20"/>
  <c r="N38" i="20"/>
  <c r="N44" i="20" s="1"/>
  <c r="M25" i="20"/>
  <c r="P31" i="20"/>
  <c r="P30" i="20" s="1"/>
  <c r="M13" i="20"/>
  <c r="P17" i="20"/>
  <c r="Q14" i="20"/>
  <c r="L23" i="20"/>
  <c r="L22" i="20" s="1"/>
  <c r="M11" i="20"/>
  <c r="M38" i="20" s="1"/>
  <c r="M44" i="20" s="1"/>
  <c r="K11" i="20"/>
  <c r="K38" i="20" s="1"/>
  <c r="K44" i="20" s="1"/>
  <c r="P21" i="20"/>
  <c r="P23" i="20"/>
  <c r="P22" i="20" s="1"/>
  <c r="Q19" i="20"/>
  <c r="Q13" i="20" s="1"/>
  <c r="F11" i="20"/>
  <c r="F38" i="20" s="1"/>
  <c r="F44" i="20" s="1"/>
  <c r="R19" i="20"/>
  <c r="R13" i="20" s="1"/>
  <c r="R11" i="20" s="1"/>
  <c r="R38" i="20" s="1"/>
  <c r="R44" i="20" s="1"/>
  <c r="S11" i="20"/>
  <c r="S38" i="20" s="1"/>
  <c r="S44" i="20" s="1"/>
  <c r="E11" i="20"/>
  <c r="Q39" i="20"/>
  <c r="O44" i="20"/>
  <c r="H39" i="20"/>
  <c r="J38" i="20"/>
  <c r="J44" i="20" s="1"/>
  <c r="E38" i="20"/>
  <c r="E44" i="20" s="1"/>
  <c r="G25" i="20"/>
  <c r="H26" i="20"/>
  <c r="P26" i="20" s="1"/>
  <c r="G38" i="20"/>
  <c r="G44" i="20" s="1"/>
  <c r="I13" i="20"/>
  <c r="I38" i="20" s="1"/>
  <c r="H19" i="20"/>
  <c r="P20" i="20"/>
  <c r="P15" i="20"/>
  <c r="P14" i="20" s="1"/>
  <c r="H14" i="20"/>
  <c r="H13" i="20" s="1"/>
  <c r="H11" i="20" s="1"/>
  <c r="P36" i="20"/>
  <c r="P35" i="20"/>
  <c r="K88" i="20"/>
  <c r="H77" i="20"/>
  <c r="R77" i="20"/>
  <c r="P77" i="20" s="1"/>
  <c r="D44" i="20"/>
  <c r="E88" i="20"/>
  <c r="N88" i="20"/>
  <c r="S83" i="20"/>
  <c r="F88" i="20"/>
  <c r="Q25" i="20"/>
  <c r="P25" i="20" s="1"/>
  <c r="H25" i="20"/>
  <c r="C13" i="20"/>
  <c r="C11" i="20" s="1"/>
  <c r="P68" i="20"/>
  <c r="P80" i="20"/>
  <c r="L25" i="20"/>
  <c r="Q26" i="20"/>
  <c r="Q23" i="20"/>
  <c r="Q22" i="20" s="1"/>
  <c r="L14" i="20"/>
  <c r="L13" i="20" s="1"/>
  <c r="L11" i="20" s="1"/>
  <c r="P33" i="20"/>
  <c r="P32" i="20" s="1"/>
  <c r="H35" i="20"/>
  <c r="H53" i="20"/>
  <c r="P53" i="20" s="1"/>
  <c r="K62" i="20"/>
  <c r="S62" i="20" s="1"/>
  <c r="J65" i="20"/>
  <c r="R65" i="20" s="1"/>
  <c r="I68" i="20"/>
  <c r="I88" i="20" s="1"/>
  <c r="D83" i="20"/>
  <c r="C83" i="20" s="1"/>
  <c r="D88" i="20"/>
  <c r="P28" i="20"/>
  <c r="P40" i="20"/>
  <c r="P39" i="20" s="1"/>
  <c r="C66" i="20"/>
  <c r="D68" i="20"/>
  <c r="J78" i="19"/>
  <c r="J77" i="19" s="1"/>
  <c r="R77" i="19" s="1"/>
  <c r="K78" i="19"/>
  <c r="R94" i="19"/>
  <c r="M94" i="19"/>
  <c r="I94" i="19"/>
  <c r="D94" i="19"/>
  <c r="S93" i="19"/>
  <c r="R93" i="19"/>
  <c r="M93" i="19"/>
  <c r="I93" i="19"/>
  <c r="Q93" i="19" s="1"/>
  <c r="D93" i="19"/>
  <c r="S92" i="19"/>
  <c r="R92" i="19"/>
  <c r="M92" i="19"/>
  <c r="I92" i="19"/>
  <c r="Q92" i="19" s="1"/>
  <c r="D92" i="19"/>
  <c r="D91" i="19" s="1"/>
  <c r="P91" i="19"/>
  <c r="O91" i="19"/>
  <c r="N91" i="19"/>
  <c r="M91" i="19" s="1"/>
  <c r="L91" i="19"/>
  <c r="K91" i="19"/>
  <c r="S91" i="19" s="1"/>
  <c r="J91" i="19"/>
  <c r="R91" i="19" s="1"/>
  <c r="I91" i="19"/>
  <c r="Q91" i="19" s="1"/>
  <c r="H91" i="19"/>
  <c r="G91" i="19"/>
  <c r="F91" i="19"/>
  <c r="E91" i="19"/>
  <c r="S89" i="19"/>
  <c r="R89" i="19"/>
  <c r="I89" i="19"/>
  <c r="D89" i="19"/>
  <c r="S87" i="19"/>
  <c r="R87" i="19"/>
  <c r="Q87" i="19"/>
  <c r="P87" i="19" s="1"/>
  <c r="P86" i="19" s="1"/>
  <c r="L87" i="19"/>
  <c r="H87" i="19"/>
  <c r="O86" i="19"/>
  <c r="N86" i="19"/>
  <c r="M86" i="19"/>
  <c r="L86" i="19"/>
  <c r="K86" i="19"/>
  <c r="S86" i="19" s="1"/>
  <c r="J86" i="19"/>
  <c r="R86" i="19" s="1"/>
  <c r="I86" i="19"/>
  <c r="Q86" i="19" s="1"/>
  <c r="H86" i="19"/>
  <c r="G86" i="19"/>
  <c r="F86" i="19"/>
  <c r="E86" i="19"/>
  <c r="D86" i="19"/>
  <c r="C86" i="19"/>
  <c r="S85" i="19"/>
  <c r="R85" i="19"/>
  <c r="Q85" i="19"/>
  <c r="P85" i="19"/>
  <c r="P84" i="19" s="1"/>
  <c r="L85" i="19"/>
  <c r="L84" i="19" s="1"/>
  <c r="L83" i="19" s="1"/>
  <c r="H85" i="19"/>
  <c r="C85" i="19"/>
  <c r="O84" i="19"/>
  <c r="O83" i="19" s="1"/>
  <c r="N84" i="19"/>
  <c r="M84" i="19"/>
  <c r="K84" i="19"/>
  <c r="S84" i="19" s="1"/>
  <c r="J84" i="19"/>
  <c r="R84" i="19" s="1"/>
  <c r="I84" i="19"/>
  <c r="Q84" i="19" s="1"/>
  <c r="H84" i="19"/>
  <c r="H83" i="19" s="1"/>
  <c r="G84" i="19"/>
  <c r="G83" i="19" s="1"/>
  <c r="F84" i="19"/>
  <c r="E84" i="19"/>
  <c r="D84" i="19"/>
  <c r="C84" i="19" s="1"/>
  <c r="N83" i="19"/>
  <c r="M83" i="19"/>
  <c r="J83" i="19"/>
  <c r="R83" i="19" s="1"/>
  <c r="F83" i="19"/>
  <c r="E83" i="19"/>
  <c r="D83" i="19"/>
  <c r="C83" i="19" s="1"/>
  <c r="S82" i="19"/>
  <c r="R82" i="19"/>
  <c r="Q82" i="19"/>
  <c r="P82" i="19" s="1"/>
  <c r="L82" i="19"/>
  <c r="H82" i="19"/>
  <c r="C82" i="19"/>
  <c r="S81" i="19"/>
  <c r="R81" i="19"/>
  <c r="Q81" i="19"/>
  <c r="P81" i="19" s="1"/>
  <c r="L81" i="19"/>
  <c r="H81" i="19"/>
  <c r="H80" i="19" s="1"/>
  <c r="C81" i="19"/>
  <c r="O80" i="19"/>
  <c r="O77" i="19" s="1"/>
  <c r="N80" i="19"/>
  <c r="M80" i="19"/>
  <c r="M77" i="19" s="1"/>
  <c r="L77" i="19" s="1"/>
  <c r="K80" i="19"/>
  <c r="J80" i="19"/>
  <c r="R80" i="19" s="1"/>
  <c r="I80" i="19"/>
  <c r="Q80" i="19" s="1"/>
  <c r="G80" i="19"/>
  <c r="G77" i="19" s="1"/>
  <c r="F80" i="19"/>
  <c r="E80" i="19"/>
  <c r="D80" i="19"/>
  <c r="C80" i="19" s="1"/>
  <c r="R79" i="19"/>
  <c r="R78" i="19" s="1"/>
  <c r="Q79" i="19"/>
  <c r="L79" i="19"/>
  <c r="H79" i="19"/>
  <c r="C79" i="19"/>
  <c r="Q78" i="19"/>
  <c r="O78" i="19"/>
  <c r="N78" i="19"/>
  <c r="M78" i="19"/>
  <c r="L78" i="19"/>
  <c r="I78" i="19"/>
  <c r="H78" i="19"/>
  <c r="G78" i="19"/>
  <c r="F78" i="19"/>
  <c r="E78" i="19"/>
  <c r="D78" i="19"/>
  <c r="C78" i="19"/>
  <c r="N77" i="19"/>
  <c r="I77" i="19"/>
  <c r="F77" i="19"/>
  <c r="E77" i="19"/>
  <c r="S76" i="19"/>
  <c r="R76" i="19"/>
  <c r="P76" i="19" s="1"/>
  <c r="Q76" i="19"/>
  <c r="L76" i="19"/>
  <c r="H76" i="19"/>
  <c r="C76" i="19"/>
  <c r="S75" i="19"/>
  <c r="R75" i="19"/>
  <c r="Q75" i="19"/>
  <c r="P75" i="19" s="1"/>
  <c r="L75" i="19"/>
  <c r="H75" i="19"/>
  <c r="C75" i="19"/>
  <c r="S74" i="19"/>
  <c r="R74" i="19"/>
  <c r="Q74" i="19"/>
  <c r="P74" i="19"/>
  <c r="P73" i="19" s="1"/>
  <c r="L74" i="19"/>
  <c r="H74" i="19"/>
  <c r="H73" i="19" s="1"/>
  <c r="C74" i="19"/>
  <c r="O73" i="19"/>
  <c r="N73" i="19"/>
  <c r="M73" i="19"/>
  <c r="L73" i="19"/>
  <c r="K73" i="19"/>
  <c r="S73" i="19" s="1"/>
  <c r="J73" i="19"/>
  <c r="R73" i="19" s="1"/>
  <c r="I73" i="19"/>
  <c r="Q73" i="19" s="1"/>
  <c r="G73" i="19"/>
  <c r="F73" i="19"/>
  <c r="E73" i="19"/>
  <c r="D73" i="19"/>
  <c r="C73" i="19"/>
  <c r="S72" i="19"/>
  <c r="R72" i="19"/>
  <c r="Q72" i="19"/>
  <c r="P72" i="19"/>
  <c r="L72" i="19"/>
  <c r="H72" i="19"/>
  <c r="C72" i="19"/>
  <c r="S71" i="19"/>
  <c r="R71" i="19"/>
  <c r="Q71" i="19"/>
  <c r="P71" i="19" s="1"/>
  <c r="L71" i="19"/>
  <c r="H71" i="19"/>
  <c r="C71" i="19"/>
  <c r="S70" i="19"/>
  <c r="R70" i="19"/>
  <c r="Q70" i="19"/>
  <c r="P70" i="19" s="1"/>
  <c r="P69" i="19" s="1"/>
  <c r="L70" i="19"/>
  <c r="L69" i="19" s="1"/>
  <c r="L68" i="19" s="1"/>
  <c r="H70" i="19"/>
  <c r="H69" i="19" s="1"/>
  <c r="H68" i="19" s="1"/>
  <c r="C70" i="19"/>
  <c r="O69" i="19"/>
  <c r="O68" i="19" s="1"/>
  <c r="N69" i="19"/>
  <c r="M69" i="19"/>
  <c r="M68" i="19" s="1"/>
  <c r="K69" i="19"/>
  <c r="S69" i="19" s="1"/>
  <c r="S68" i="19" s="1"/>
  <c r="J69" i="19"/>
  <c r="R69" i="19" s="1"/>
  <c r="R68" i="19" s="1"/>
  <c r="I69" i="19"/>
  <c r="Q69" i="19" s="1"/>
  <c r="G69" i="19"/>
  <c r="G68" i="19" s="1"/>
  <c r="F69" i="19"/>
  <c r="E69" i="19"/>
  <c r="E68" i="19" s="1"/>
  <c r="D69" i="19"/>
  <c r="N68" i="19"/>
  <c r="K68" i="19"/>
  <c r="J68" i="19"/>
  <c r="I68" i="19"/>
  <c r="F68" i="19"/>
  <c r="D68" i="19"/>
  <c r="S67" i="19"/>
  <c r="R67" i="19"/>
  <c r="Q67" i="19"/>
  <c r="P67" i="19" s="1"/>
  <c r="P66" i="19" s="1"/>
  <c r="P65" i="19" s="1"/>
  <c r="L67" i="19"/>
  <c r="L66" i="19" s="1"/>
  <c r="L65" i="19" s="1"/>
  <c r="H67" i="19"/>
  <c r="C67" i="19"/>
  <c r="O66" i="19"/>
  <c r="N66" i="19"/>
  <c r="N65" i="19" s="1"/>
  <c r="M66" i="19"/>
  <c r="K66" i="19"/>
  <c r="S66" i="19" s="1"/>
  <c r="J66" i="19"/>
  <c r="R66" i="19" s="1"/>
  <c r="I66" i="19"/>
  <c r="Q66" i="19" s="1"/>
  <c r="H66" i="19"/>
  <c r="H65" i="19" s="1"/>
  <c r="G66" i="19"/>
  <c r="F66" i="19"/>
  <c r="F65" i="19" s="1"/>
  <c r="E66" i="19"/>
  <c r="D66" i="19"/>
  <c r="C66" i="19"/>
  <c r="O65" i="19"/>
  <c r="M65" i="19"/>
  <c r="K65" i="19"/>
  <c r="S65" i="19" s="1"/>
  <c r="J65" i="19"/>
  <c r="R65" i="19" s="1"/>
  <c r="G65" i="19"/>
  <c r="E65" i="19"/>
  <c r="D65" i="19"/>
  <c r="C65" i="19"/>
  <c r="S64" i="19"/>
  <c r="R64" i="19"/>
  <c r="Q64" i="19"/>
  <c r="P64" i="19" s="1"/>
  <c r="P63" i="19" s="1"/>
  <c r="P62" i="19" s="1"/>
  <c r="L64" i="19"/>
  <c r="H64" i="19"/>
  <c r="H63" i="19" s="1"/>
  <c r="H62" i="19" s="1"/>
  <c r="C64" i="19"/>
  <c r="O63" i="19"/>
  <c r="O62" i="19" s="1"/>
  <c r="N63" i="19"/>
  <c r="M63" i="19"/>
  <c r="L63" i="19"/>
  <c r="K63" i="19"/>
  <c r="S63" i="19" s="1"/>
  <c r="J63" i="19"/>
  <c r="R63" i="19" s="1"/>
  <c r="I63" i="19"/>
  <c r="Q63" i="19" s="1"/>
  <c r="G63" i="19"/>
  <c r="G62" i="19" s="1"/>
  <c r="F63" i="19"/>
  <c r="E63" i="19"/>
  <c r="D63" i="19"/>
  <c r="C63" i="19"/>
  <c r="N62" i="19"/>
  <c r="M62" i="19"/>
  <c r="L62" i="19"/>
  <c r="K62" i="19"/>
  <c r="S62" i="19" s="1"/>
  <c r="F62" i="19"/>
  <c r="E62" i="19"/>
  <c r="D62" i="19"/>
  <c r="C62" i="19"/>
  <c r="S61" i="19"/>
  <c r="R61" i="19"/>
  <c r="Q61" i="19"/>
  <c r="P61" i="19" s="1"/>
  <c r="L61" i="19"/>
  <c r="H61" i="19"/>
  <c r="C61" i="19"/>
  <c r="S60" i="19"/>
  <c r="S59" i="19" s="1"/>
  <c r="R60" i="19"/>
  <c r="Q60" i="19"/>
  <c r="P60" i="19"/>
  <c r="L60" i="19"/>
  <c r="H60" i="19"/>
  <c r="C60" i="19"/>
  <c r="R59" i="19"/>
  <c r="O59" i="19"/>
  <c r="N59" i="19"/>
  <c r="M59" i="19"/>
  <c r="L59" i="19"/>
  <c r="K59" i="19"/>
  <c r="J59" i="19"/>
  <c r="I59" i="19"/>
  <c r="G59" i="19"/>
  <c r="F59" i="19"/>
  <c r="E59" i="19"/>
  <c r="D59" i="19"/>
  <c r="C59" i="19"/>
  <c r="S58" i="19"/>
  <c r="R58" i="19"/>
  <c r="Q58" i="19"/>
  <c r="P58" i="19"/>
  <c r="P57" i="19" s="1"/>
  <c r="L58" i="19"/>
  <c r="H58" i="19"/>
  <c r="H57" i="19" s="1"/>
  <c r="C58" i="19"/>
  <c r="O57" i="19"/>
  <c r="N57" i="19"/>
  <c r="M57" i="19"/>
  <c r="L57" i="19"/>
  <c r="K57" i="19"/>
  <c r="K49" i="19" s="1"/>
  <c r="J57" i="19"/>
  <c r="J49" i="19" s="1"/>
  <c r="I57" i="19"/>
  <c r="Q57" i="19" s="1"/>
  <c r="G57" i="19"/>
  <c r="F57" i="19"/>
  <c r="E57" i="19"/>
  <c r="D57" i="19"/>
  <c r="C57" i="19"/>
  <c r="S56" i="19"/>
  <c r="R56" i="19"/>
  <c r="Q56" i="19"/>
  <c r="P56" i="19"/>
  <c r="L56" i="19"/>
  <c r="H56" i="19"/>
  <c r="C56" i="19"/>
  <c r="S55" i="19"/>
  <c r="R55" i="19"/>
  <c r="Q55" i="19"/>
  <c r="P55" i="19" s="1"/>
  <c r="L55" i="19"/>
  <c r="H55" i="19"/>
  <c r="C55" i="19"/>
  <c r="S54" i="19"/>
  <c r="R54" i="19"/>
  <c r="Q54" i="19"/>
  <c r="P54" i="19" s="1"/>
  <c r="L54" i="19"/>
  <c r="H54" i="19"/>
  <c r="C54" i="19"/>
  <c r="O53" i="19"/>
  <c r="N53" i="19"/>
  <c r="M53" i="19"/>
  <c r="L53" i="19" s="1"/>
  <c r="K53" i="19"/>
  <c r="S53" i="19" s="1"/>
  <c r="J53" i="19"/>
  <c r="R53" i="19" s="1"/>
  <c r="I53" i="19"/>
  <c r="Q53" i="19" s="1"/>
  <c r="H53" i="19"/>
  <c r="P53" i="19" s="1"/>
  <c r="G53" i="19"/>
  <c r="F53" i="19"/>
  <c r="E53" i="19"/>
  <c r="C53" i="19" s="1"/>
  <c r="D53" i="19"/>
  <c r="S52" i="19"/>
  <c r="R52" i="19"/>
  <c r="Q52" i="19"/>
  <c r="P52" i="19" s="1"/>
  <c r="L52" i="19"/>
  <c r="H52" i="19"/>
  <c r="C52" i="19"/>
  <c r="S51" i="19"/>
  <c r="R51" i="19"/>
  <c r="Q51" i="19"/>
  <c r="L51" i="19"/>
  <c r="H51" i="19"/>
  <c r="C51" i="19"/>
  <c r="O50" i="19"/>
  <c r="O49" i="19" s="1"/>
  <c r="N50" i="19"/>
  <c r="N49" i="19" s="1"/>
  <c r="M50" i="19"/>
  <c r="M49" i="19" s="1"/>
  <c r="K50" i="19"/>
  <c r="S50" i="19" s="1"/>
  <c r="J50" i="19"/>
  <c r="R50" i="19" s="1"/>
  <c r="I50" i="19"/>
  <c r="G50" i="19"/>
  <c r="F50" i="19"/>
  <c r="F49" i="19" s="1"/>
  <c r="E50" i="19"/>
  <c r="D50" i="19"/>
  <c r="S48" i="19"/>
  <c r="R48" i="19"/>
  <c r="Q48" i="19"/>
  <c r="L48" i="19"/>
  <c r="H48" i="19"/>
  <c r="H46" i="19" s="1"/>
  <c r="C48" i="19"/>
  <c r="S47" i="19"/>
  <c r="R47" i="19"/>
  <c r="Q47" i="19"/>
  <c r="P47" i="19"/>
  <c r="L47" i="19"/>
  <c r="L46" i="19" s="1"/>
  <c r="H47" i="19"/>
  <c r="E47" i="19"/>
  <c r="C47" i="19" s="1"/>
  <c r="O46" i="19"/>
  <c r="N46" i="19"/>
  <c r="M46" i="19"/>
  <c r="K46" i="19"/>
  <c r="J46" i="19"/>
  <c r="I46" i="19"/>
  <c r="G46" i="19"/>
  <c r="F46" i="19"/>
  <c r="F88" i="19" s="1"/>
  <c r="E46" i="19"/>
  <c r="D46" i="19"/>
  <c r="Q43" i="19"/>
  <c r="P43" i="19"/>
  <c r="L43" i="19"/>
  <c r="H43" i="19"/>
  <c r="C43" i="19"/>
  <c r="Q42" i="19"/>
  <c r="L42" i="19"/>
  <c r="H42" i="19"/>
  <c r="P42" i="19" s="1"/>
  <c r="C42" i="19"/>
  <c r="Q41" i="19"/>
  <c r="L41" i="19"/>
  <c r="H41" i="19"/>
  <c r="P41" i="19" s="1"/>
  <c r="C41" i="19"/>
  <c r="Q40" i="19"/>
  <c r="Q39" i="19" s="1"/>
  <c r="L40" i="19"/>
  <c r="H40" i="19"/>
  <c r="C40" i="19"/>
  <c r="S39" i="19"/>
  <c r="R39" i="19"/>
  <c r="O39" i="19"/>
  <c r="N39" i="19"/>
  <c r="M39" i="19"/>
  <c r="K39" i="19"/>
  <c r="J39" i="19"/>
  <c r="I39" i="19"/>
  <c r="G39" i="19"/>
  <c r="F39" i="19"/>
  <c r="E39" i="19"/>
  <c r="D39" i="19"/>
  <c r="C39" i="19"/>
  <c r="S37" i="19"/>
  <c r="S36" i="19" s="1"/>
  <c r="R37" i="19"/>
  <c r="R36" i="19" s="1"/>
  <c r="Q37" i="19"/>
  <c r="Q36" i="19" s="1"/>
  <c r="P37" i="19"/>
  <c r="P36" i="19" s="1"/>
  <c r="L37" i="19"/>
  <c r="H37" i="19"/>
  <c r="C37" i="19"/>
  <c r="C36" i="19" s="1"/>
  <c r="O36" i="19"/>
  <c r="N36" i="19"/>
  <c r="M36" i="19"/>
  <c r="L36" i="19"/>
  <c r="K36" i="19"/>
  <c r="J36" i="19"/>
  <c r="I36" i="19"/>
  <c r="H36" i="19"/>
  <c r="G36" i="19"/>
  <c r="F36" i="19"/>
  <c r="E36" i="19"/>
  <c r="D36" i="19"/>
  <c r="S35" i="19"/>
  <c r="R35" i="19"/>
  <c r="Q35" i="19"/>
  <c r="P35" i="19"/>
  <c r="O35" i="19"/>
  <c r="N35" i="19"/>
  <c r="M35" i="19"/>
  <c r="L35" i="19"/>
  <c r="K35" i="19"/>
  <c r="J35" i="19"/>
  <c r="I35" i="19"/>
  <c r="H35" i="19"/>
  <c r="G35" i="19"/>
  <c r="F35" i="19"/>
  <c r="E35" i="19"/>
  <c r="D35" i="19"/>
  <c r="S34" i="19"/>
  <c r="S32" i="19" s="1"/>
  <c r="R34" i="19"/>
  <c r="Q34" i="19"/>
  <c r="P34" i="19" s="1"/>
  <c r="L34" i="19"/>
  <c r="L32" i="19" s="1"/>
  <c r="H34" i="19"/>
  <c r="C34" i="19"/>
  <c r="S33" i="19"/>
  <c r="R33" i="19"/>
  <c r="Q33" i="19"/>
  <c r="Q32" i="19" s="1"/>
  <c r="P33" i="19"/>
  <c r="L33" i="19"/>
  <c r="H33" i="19"/>
  <c r="C33" i="19"/>
  <c r="C32" i="19" s="1"/>
  <c r="O32" i="19"/>
  <c r="N32" i="19"/>
  <c r="M32" i="19"/>
  <c r="K32" i="19"/>
  <c r="J32" i="19"/>
  <c r="I32" i="19"/>
  <c r="G32" i="19"/>
  <c r="F32" i="19"/>
  <c r="E32" i="19"/>
  <c r="D32" i="19"/>
  <c r="S31" i="19"/>
  <c r="R31" i="19"/>
  <c r="R30" i="19" s="1"/>
  <c r="Q31" i="19"/>
  <c r="Q30" i="19" s="1"/>
  <c r="L31" i="19"/>
  <c r="P31" i="19" s="1"/>
  <c r="P30" i="19" s="1"/>
  <c r="H31" i="19"/>
  <c r="H30" i="19" s="1"/>
  <c r="C31" i="19"/>
  <c r="C30" i="19" s="1"/>
  <c r="S30" i="19"/>
  <c r="O30" i="19"/>
  <c r="O25" i="19" s="1"/>
  <c r="N30" i="19"/>
  <c r="M30" i="19"/>
  <c r="K30" i="19"/>
  <c r="J30" i="19"/>
  <c r="I30" i="19"/>
  <c r="G30" i="19"/>
  <c r="F30" i="19"/>
  <c r="E30" i="19"/>
  <c r="D30" i="19"/>
  <c r="S29" i="19"/>
  <c r="R29" i="19"/>
  <c r="Q29" i="19"/>
  <c r="L29" i="19"/>
  <c r="H29" i="19"/>
  <c r="C29" i="19"/>
  <c r="S28" i="19"/>
  <c r="S26" i="19" s="1"/>
  <c r="S25" i="19" s="1"/>
  <c r="R28" i="19"/>
  <c r="Q28" i="19"/>
  <c r="L28" i="19"/>
  <c r="P28" i="19" s="1"/>
  <c r="H28" i="19"/>
  <c r="C28" i="19"/>
  <c r="S27" i="19"/>
  <c r="R27" i="19"/>
  <c r="Q27" i="19"/>
  <c r="L27" i="19"/>
  <c r="H27" i="19"/>
  <c r="C27" i="19"/>
  <c r="C26" i="19" s="1"/>
  <c r="C25" i="19" s="1"/>
  <c r="R26" i="19"/>
  <c r="O26" i="19"/>
  <c r="N26" i="19"/>
  <c r="M26" i="19"/>
  <c r="K26" i="19"/>
  <c r="J26" i="19"/>
  <c r="I26" i="19"/>
  <c r="G26" i="19"/>
  <c r="F26" i="19"/>
  <c r="E26" i="19"/>
  <c r="E25" i="19" s="1"/>
  <c r="D26" i="19"/>
  <c r="D25" i="19" s="1"/>
  <c r="N25" i="19"/>
  <c r="K25" i="19"/>
  <c r="F25" i="19"/>
  <c r="S24" i="19"/>
  <c r="R24" i="19"/>
  <c r="Q24" i="19"/>
  <c r="L24" i="19"/>
  <c r="P24" i="19" s="1"/>
  <c r="S23" i="19"/>
  <c r="R23" i="19"/>
  <c r="Q23" i="19"/>
  <c r="Q22" i="19" s="1"/>
  <c r="M23" i="19"/>
  <c r="L23" i="19"/>
  <c r="L22" i="19" s="1"/>
  <c r="I23" i="19"/>
  <c r="H23" i="19"/>
  <c r="P23" i="19" s="1"/>
  <c r="P22" i="19" s="1"/>
  <c r="G23" i="19"/>
  <c r="G22" i="19" s="1"/>
  <c r="F23" i="19"/>
  <c r="E23" i="19"/>
  <c r="E22" i="19" s="1"/>
  <c r="D23" i="19"/>
  <c r="C23" i="19"/>
  <c r="S22" i="19"/>
  <c r="R22" i="19"/>
  <c r="O22" i="19"/>
  <c r="N22" i="19"/>
  <c r="M22" i="19"/>
  <c r="K22" i="19"/>
  <c r="J22" i="19"/>
  <c r="I22" i="19"/>
  <c r="F22" i="19"/>
  <c r="D22" i="19"/>
  <c r="C22" i="19"/>
  <c r="S21" i="19"/>
  <c r="R21" i="19"/>
  <c r="Q21" i="19"/>
  <c r="L21" i="19"/>
  <c r="L19" i="19" s="1"/>
  <c r="H21" i="19"/>
  <c r="P21" i="19" s="1"/>
  <c r="C21" i="19"/>
  <c r="S20" i="19"/>
  <c r="S19" i="19" s="1"/>
  <c r="R20" i="19"/>
  <c r="R19" i="19" s="1"/>
  <c r="Q20" i="19"/>
  <c r="L20" i="19"/>
  <c r="H20" i="19"/>
  <c r="H19" i="19" s="1"/>
  <c r="C20" i="19"/>
  <c r="C19" i="19" s="1"/>
  <c r="O19" i="19"/>
  <c r="N19" i="19"/>
  <c r="M19" i="19"/>
  <c r="K19" i="19"/>
  <c r="J19" i="19"/>
  <c r="I19" i="19"/>
  <c r="G19" i="19"/>
  <c r="F19" i="19"/>
  <c r="E19" i="19"/>
  <c r="D19" i="19"/>
  <c r="S18" i="19"/>
  <c r="R18" i="19"/>
  <c r="Q18" i="19"/>
  <c r="L18" i="19"/>
  <c r="H18" i="19"/>
  <c r="C18" i="19"/>
  <c r="S17" i="19"/>
  <c r="R17" i="19"/>
  <c r="Q17" i="19"/>
  <c r="L17" i="19"/>
  <c r="H17" i="19"/>
  <c r="P17" i="19" s="1"/>
  <c r="C17" i="19"/>
  <c r="S16" i="19"/>
  <c r="R16" i="19"/>
  <c r="Q16" i="19"/>
  <c r="L16" i="19"/>
  <c r="H16" i="19"/>
  <c r="C16" i="19"/>
  <c r="S15" i="19"/>
  <c r="S14" i="19" s="1"/>
  <c r="S13" i="19" s="1"/>
  <c r="R15" i="19"/>
  <c r="Q15" i="19"/>
  <c r="L15" i="19"/>
  <c r="H15" i="19"/>
  <c r="C15" i="19"/>
  <c r="C14" i="19" s="1"/>
  <c r="C13" i="19" s="1"/>
  <c r="R14" i="19"/>
  <c r="R13" i="19" s="1"/>
  <c r="R11" i="19" s="1"/>
  <c r="O14" i="19"/>
  <c r="N14" i="19"/>
  <c r="M14" i="19"/>
  <c r="K14" i="19"/>
  <c r="J14" i="19"/>
  <c r="J13" i="19" s="1"/>
  <c r="J11" i="19" s="1"/>
  <c r="I14" i="19"/>
  <c r="I13" i="19" s="1"/>
  <c r="I11" i="19" s="1"/>
  <c r="G14" i="19"/>
  <c r="F14" i="19"/>
  <c r="E14" i="19"/>
  <c r="E13" i="19" s="1"/>
  <c r="D14" i="19"/>
  <c r="D13" i="19" s="1"/>
  <c r="D11" i="19" s="1"/>
  <c r="D38" i="19" s="1"/>
  <c r="O13" i="19"/>
  <c r="O11" i="19" s="1"/>
  <c r="O38" i="19" s="1"/>
  <c r="O44" i="19" s="1"/>
  <c r="N13" i="19"/>
  <c r="N11" i="19" s="1"/>
  <c r="N38" i="19" s="1"/>
  <c r="N44" i="19" s="1"/>
  <c r="K13" i="19"/>
  <c r="K11" i="19" s="1"/>
  <c r="K38" i="19" s="1"/>
  <c r="K44" i="19" s="1"/>
  <c r="F13" i="19"/>
  <c r="F11" i="19" s="1"/>
  <c r="F38" i="19" s="1"/>
  <c r="F44" i="19" s="1"/>
  <c r="S12" i="19"/>
  <c r="R12" i="19"/>
  <c r="Q12" i="19"/>
  <c r="L12" i="19"/>
  <c r="P12" i="19" s="1"/>
  <c r="C12" i="19"/>
  <c r="C11" i="19" s="1"/>
  <c r="S88" i="20" l="1"/>
  <c r="P50" i="20"/>
  <c r="Q88" i="20"/>
  <c r="P49" i="20"/>
  <c r="P88" i="20" s="1"/>
  <c r="P19" i="20"/>
  <c r="P13" i="20"/>
  <c r="P11" i="20" s="1"/>
  <c r="P38" i="20" s="1"/>
  <c r="P44" i="20" s="1"/>
  <c r="Q11" i="20"/>
  <c r="C38" i="20"/>
  <c r="C44" i="20" s="1"/>
  <c r="Q38" i="20"/>
  <c r="Q44" i="20" s="1"/>
  <c r="H38" i="20"/>
  <c r="H44" i="20" s="1"/>
  <c r="I44" i="20"/>
  <c r="C88" i="20"/>
  <c r="L38" i="20"/>
  <c r="L44" i="20" s="1"/>
  <c r="H49" i="20"/>
  <c r="H88" i="20" s="1"/>
  <c r="J88" i="20"/>
  <c r="R88" i="20" s="1"/>
  <c r="L80" i="19"/>
  <c r="L50" i="19"/>
  <c r="L49" i="19" s="1"/>
  <c r="L88" i="19" s="1"/>
  <c r="Q50" i="19"/>
  <c r="P51" i="19"/>
  <c r="P50" i="19" s="1"/>
  <c r="M88" i="19"/>
  <c r="S46" i="19"/>
  <c r="R46" i="19"/>
  <c r="I83" i="19"/>
  <c r="Q83" i="19" s="1"/>
  <c r="D77" i="19"/>
  <c r="C77" i="19" s="1"/>
  <c r="P79" i="19"/>
  <c r="P78" i="19" s="1"/>
  <c r="H77" i="19"/>
  <c r="Q68" i="19"/>
  <c r="P59" i="19"/>
  <c r="H59" i="19"/>
  <c r="G49" i="19"/>
  <c r="I49" i="19"/>
  <c r="Q49" i="19" s="1"/>
  <c r="H50" i="19"/>
  <c r="H49" i="19" s="1"/>
  <c r="C50" i="19"/>
  <c r="Q46" i="19"/>
  <c r="C46" i="19"/>
  <c r="L30" i="19"/>
  <c r="M25" i="19"/>
  <c r="L25" i="19" s="1"/>
  <c r="Q26" i="19"/>
  <c r="P29" i="19"/>
  <c r="L26" i="19"/>
  <c r="M13" i="19"/>
  <c r="M11" i="19" s="1"/>
  <c r="M38" i="19" s="1"/>
  <c r="M44" i="19" s="1"/>
  <c r="P18" i="19"/>
  <c r="L14" i="19"/>
  <c r="L13" i="19" s="1"/>
  <c r="L11" i="19" s="1"/>
  <c r="L38" i="19" s="1"/>
  <c r="L44" i="19" s="1"/>
  <c r="P40" i="19"/>
  <c r="R32" i="19"/>
  <c r="P32" i="19"/>
  <c r="H32" i="19"/>
  <c r="J25" i="19"/>
  <c r="J38" i="19"/>
  <c r="J44" i="19" s="1"/>
  <c r="H26" i="19"/>
  <c r="I25" i="19"/>
  <c r="H25" i="19" s="1"/>
  <c r="G25" i="19"/>
  <c r="Q19" i="19"/>
  <c r="G13" i="19"/>
  <c r="H14" i="19"/>
  <c r="H13" i="19" s="1"/>
  <c r="Q14" i="19"/>
  <c r="Q13" i="19" s="1"/>
  <c r="Q11" i="19" s="1"/>
  <c r="P16" i="19"/>
  <c r="G88" i="19"/>
  <c r="P68" i="19"/>
  <c r="R49" i="19"/>
  <c r="S79" i="19"/>
  <c r="S78" i="19" s="1"/>
  <c r="K77" i="19"/>
  <c r="S77" i="19" s="1"/>
  <c r="P80" i="19"/>
  <c r="S49" i="19"/>
  <c r="R25" i="19"/>
  <c r="R38" i="19" s="1"/>
  <c r="R44" i="19" s="1"/>
  <c r="P83" i="19"/>
  <c r="C38" i="19"/>
  <c r="C44" i="19" s="1"/>
  <c r="D44" i="19"/>
  <c r="N88" i="19"/>
  <c r="E11" i="19"/>
  <c r="E38" i="19" s="1"/>
  <c r="E44" i="19" s="1"/>
  <c r="S11" i="19"/>
  <c r="S38" i="19" s="1"/>
  <c r="S44" i="19" s="1"/>
  <c r="Q25" i="19"/>
  <c r="G11" i="19"/>
  <c r="I38" i="19"/>
  <c r="P26" i="19"/>
  <c r="P39" i="19"/>
  <c r="O88" i="19"/>
  <c r="Q77" i="19"/>
  <c r="P77" i="19" s="1"/>
  <c r="L39" i="19"/>
  <c r="I62" i="19"/>
  <c r="Q62" i="19" s="1"/>
  <c r="E49" i="19"/>
  <c r="E88" i="19" s="1"/>
  <c r="P20" i="19"/>
  <c r="P19" i="19" s="1"/>
  <c r="H22" i="19"/>
  <c r="P48" i="19"/>
  <c r="P46" i="19" s="1"/>
  <c r="Q59" i="19"/>
  <c r="J62" i="19"/>
  <c r="R62" i="19" s="1"/>
  <c r="I65" i="19"/>
  <c r="Q65" i="19" s="1"/>
  <c r="R57" i="19"/>
  <c r="K83" i="19"/>
  <c r="S83" i="19" s="1"/>
  <c r="S57" i="19"/>
  <c r="S80" i="19"/>
  <c r="P15" i="19"/>
  <c r="P27" i="19"/>
  <c r="H39" i="19"/>
  <c r="C35" i="19"/>
  <c r="C69" i="19"/>
  <c r="C68" i="19" s="1"/>
  <c r="D49" i="19"/>
  <c r="M49" i="18"/>
  <c r="G49" i="18"/>
  <c r="H88" i="19" l="1"/>
  <c r="P49" i="19"/>
  <c r="P88" i="19" s="1"/>
  <c r="C49" i="19"/>
  <c r="P25" i="19"/>
  <c r="P14" i="19"/>
  <c r="G38" i="19"/>
  <c r="G44" i="19" s="1"/>
  <c r="Q38" i="19"/>
  <c r="Q44" i="19" s="1"/>
  <c r="P13" i="19"/>
  <c r="P11" i="19" s="1"/>
  <c r="J88" i="19"/>
  <c r="R88" i="19" s="1"/>
  <c r="H11" i="19"/>
  <c r="H38" i="19"/>
  <c r="H44" i="19" s="1"/>
  <c r="I44" i="19"/>
  <c r="D88" i="19"/>
  <c r="C88" i="19" s="1"/>
  <c r="K88" i="19"/>
  <c r="S88" i="19" s="1"/>
  <c r="I88" i="19"/>
  <c r="Q88" i="19" s="1"/>
  <c r="E47" i="18"/>
  <c r="P38" i="19" l="1"/>
  <c r="P44" i="19" s="1"/>
  <c r="R94" i="18"/>
  <c r="M94" i="18"/>
  <c r="I94" i="18"/>
  <c r="D94" i="18"/>
  <c r="S93" i="18"/>
  <c r="R93" i="18"/>
  <c r="M93" i="18"/>
  <c r="I93" i="18"/>
  <c r="Q93" i="18" s="1"/>
  <c r="D93" i="18"/>
  <c r="S92" i="18"/>
  <c r="R92" i="18"/>
  <c r="M92" i="18"/>
  <c r="I92" i="18"/>
  <c r="Q92" i="18" s="1"/>
  <c r="D92" i="18"/>
  <c r="P91" i="18"/>
  <c r="O91" i="18"/>
  <c r="N91" i="18"/>
  <c r="M91" i="18"/>
  <c r="L91" i="18"/>
  <c r="K91" i="18"/>
  <c r="S91" i="18" s="1"/>
  <c r="J91" i="18"/>
  <c r="R91" i="18" s="1"/>
  <c r="I91" i="18"/>
  <c r="Q91" i="18" s="1"/>
  <c r="H91" i="18"/>
  <c r="G91" i="18"/>
  <c r="F91" i="18"/>
  <c r="E91" i="18"/>
  <c r="D91" i="18"/>
  <c r="S89" i="18"/>
  <c r="R89" i="18"/>
  <c r="I89" i="18"/>
  <c r="D89" i="18"/>
  <c r="S87" i="18"/>
  <c r="R87" i="18"/>
  <c r="Q87" i="18"/>
  <c r="P87" i="18" s="1"/>
  <c r="P86" i="18" s="1"/>
  <c r="L87" i="18"/>
  <c r="H87" i="18"/>
  <c r="H86" i="18" s="1"/>
  <c r="O86" i="18"/>
  <c r="N86" i="18"/>
  <c r="M86" i="18"/>
  <c r="L86" i="18"/>
  <c r="K86" i="18"/>
  <c r="S86" i="18" s="1"/>
  <c r="J86" i="18"/>
  <c r="R86" i="18" s="1"/>
  <c r="I86" i="18"/>
  <c r="Q86" i="18" s="1"/>
  <c r="G86" i="18"/>
  <c r="F86" i="18"/>
  <c r="E86" i="18"/>
  <c r="D86" i="18"/>
  <c r="C86" i="18"/>
  <c r="S85" i="18"/>
  <c r="R85" i="18"/>
  <c r="Q85" i="18"/>
  <c r="P85" i="18" s="1"/>
  <c r="P84" i="18" s="1"/>
  <c r="P83" i="18" s="1"/>
  <c r="L85" i="18"/>
  <c r="H85" i="18"/>
  <c r="C85" i="18"/>
  <c r="O84" i="18"/>
  <c r="O83" i="18" s="1"/>
  <c r="N84" i="18"/>
  <c r="M84" i="18"/>
  <c r="L84" i="18"/>
  <c r="K84" i="18"/>
  <c r="S84" i="18" s="1"/>
  <c r="J84" i="18"/>
  <c r="R84" i="18" s="1"/>
  <c r="I84" i="18"/>
  <c r="Q84" i="18" s="1"/>
  <c r="H84" i="18"/>
  <c r="G84" i="18"/>
  <c r="G83" i="18" s="1"/>
  <c r="F84" i="18"/>
  <c r="E84" i="18"/>
  <c r="D84" i="18"/>
  <c r="C84" i="18"/>
  <c r="N83" i="18"/>
  <c r="M83" i="18"/>
  <c r="L83" i="18"/>
  <c r="J83" i="18"/>
  <c r="R83" i="18" s="1"/>
  <c r="I83" i="18"/>
  <c r="Q83" i="18" s="1"/>
  <c r="F83" i="18"/>
  <c r="E83" i="18"/>
  <c r="D83" i="18"/>
  <c r="C83" i="18" s="1"/>
  <c r="S82" i="18"/>
  <c r="R82" i="18"/>
  <c r="Q82" i="18"/>
  <c r="P82" i="18" s="1"/>
  <c r="L82" i="18"/>
  <c r="H82" i="18"/>
  <c r="H80" i="18" s="1"/>
  <c r="C82" i="18"/>
  <c r="S81" i="18"/>
  <c r="R81" i="18"/>
  <c r="Q81" i="18"/>
  <c r="P81" i="18"/>
  <c r="L81" i="18"/>
  <c r="L80" i="18" s="1"/>
  <c r="H81" i="18"/>
  <c r="C81" i="18"/>
  <c r="O80" i="18"/>
  <c r="O77" i="18" s="1"/>
  <c r="N80" i="18"/>
  <c r="M80" i="18"/>
  <c r="M77" i="18" s="1"/>
  <c r="L77" i="18" s="1"/>
  <c r="K80" i="18"/>
  <c r="K79" i="18" s="1"/>
  <c r="J80" i="18"/>
  <c r="R80" i="18" s="1"/>
  <c r="I80" i="18"/>
  <c r="G80" i="18"/>
  <c r="G77" i="18" s="1"/>
  <c r="F80" i="18"/>
  <c r="E80" i="18"/>
  <c r="D80" i="18"/>
  <c r="C80" i="18" s="1"/>
  <c r="R79" i="18"/>
  <c r="Q79" i="18"/>
  <c r="P79" i="18"/>
  <c r="P78" i="18" s="1"/>
  <c r="L79" i="18"/>
  <c r="H79" i="18"/>
  <c r="C79" i="18"/>
  <c r="C78" i="18" s="1"/>
  <c r="R78" i="18"/>
  <c r="Q78" i="18"/>
  <c r="O78" i="18"/>
  <c r="N78" i="18"/>
  <c r="M78" i="18"/>
  <c r="L78" i="18"/>
  <c r="J78" i="18"/>
  <c r="I78" i="18"/>
  <c r="H78" i="18"/>
  <c r="G78" i="18"/>
  <c r="F78" i="18"/>
  <c r="E78" i="18"/>
  <c r="D78" i="18"/>
  <c r="D77" i="18" s="1"/>
  <c r="C77" i="18" s="1"/>
  <c r="N77" i="18"/>
  <c r="J77" i="18"/>
  <c r="R77" i="18" s="1"/>
  <c r="I77" i="18"/>
  <c r="H77" i="18" s="1"/>
  <c r="F77" i="18"/>
  <c r="E77" i="18"/>
  <c r="S76" i="18"/>
  <c r="R76" i="18"/>
  <c r="P76" i="18" s="1"/>
  <c r="Q76" i="18"/>
  <c r="L76" i="18"/>
  <c r="H76" i="18"/>
  <c r="C76" i="18"/>
  <c r="S75" i="18"/>
  <c r="R75" i="18"/>
  <c r="Q75" i="18"/>
  <c r="P75" i="18" s="1"/>
  <c r="L75" i="18"/>
  <c r="H75" i="18"/>
  <c r="C75" i="18"/>
  <c r="S74" i="18"/>
  <c r="R74" i="18"/>
  <c r="Q74" i="18"/>
  <c r="P74" i="18" s="1"/>
  <c r="P73" i="18" s="1"/>
  <c r="L74" i="18"/>
  <c r="H74" i="18"/>
  <c r="H73" i="18" s="1"/>
  <c r="C74" i="18"/>
  <c r="O73" i="18"/>
  <c r="N73" i="18"/>
  <c r="M73" i="18"/>
  <c r="L73" i="18"/>
  <c r="K73" i="18"/>
  <c r="S73" i="18" s="1"/>
  <c r="J73" i="18"/>
  <c r="R73" i="18" s="1"/>
  <c r="I73" i="18"/>
  <c r="Q73" i="18" s="1"/>
  <c r="G73" i="18"/>
  <c r="F73" i="18"/>
  <c r="E73" i="18"/>
  <c r="D73" i="18"/>
  <c r="C73" i="18"/>
  <c r="S72" i="18"/>
  <c r="R72" i="18"/>
  <c r="Q72" i="18"/>
  <c r="P72" i="18"/>
  <c r="L72" i="18"/>
  <c r="H72" i="18"/>
  <c r="C72" i="18"/>
  <c r="S71" i="18"/>
  <c r="R71" i="18"/>
  <c r="Q71" i="18"/>
  <c r="L71" i="18"/>
  <c r="H71" i="18"/>
  <c r="C71" i="18"/>
  <c r="S70" i="18"/>
  <c r="R70" i="18"/>
  <c r="P70" i="18" s="1"/>
  <c r="P69" i="18" s="1"/>
  <c r="Q70" i="18"/>
  <c r="L70" i="18"/>
  <c r="L69" i="18" s="1"/>
  <c r="L68" i="18" s="1"/>
  <c r="H70" i="18"/>
  <c r="H69" i="18" s="1"/>
  <c r="C70" i="18"/>
  <c r="O69" i="18"/>
  <c r="N69" i="18"/>
  <c r="M69" i="18"/>
  <c r="M68" i="18" s="1"/>
  <c r="K69" i="18"/>
  <c r="S69" i="18" s="1"/>
  <c r="S68" i="18" s="1"/>
  <c r="J69" i="18"/>
  <c r="R69" i="18" s="1"/>
  <c r="I69" i="18"/>
  <c r="Q69" i="18" s="1"/>
  <c r="G69" i="18"/>
  <c r="F69" i="18"/>
  <c r="E69" i="18"/>
  <c r="E68" i="18" s="1"/>
  <c r="D69" i="18"/>
  <c r="O68" i="18"/>
  <c r="N68" i="18"/>
  <c r="K68" i="18"/>
  <c r="J68" i="18"/>
  <c r="G68" i="18"/>
  <c r="G88" i="18" s="1"/>
  <c r="F68" i="18"/>
  <c r="D68" i="18"/>
  <c r="S67" i="18"/>
  <c r="R67" i="18"/>
  <c r="Q67" i="18"/>
  <c r="P67" i="18"/>
  <c r="P66" i="18" s="1"/>
  <c r="P65" i="18" s="1"/>
  <c r="L67" i="18"/>
  <c r="L66" i="18" s="1"/>
  <c r="L65" i="18" s="1"/>
  <c r="H67" i="18"/>
  <c r="C67" i="18"/>
  <c r="O66" i="18"/>
  <c r="N66" i="18"/>
  <c r="N65" i="18" s="1"/>
  <c r="M66" i="18"/>
  <c r="K66" i="18"/>
  <c r="S66" i="18" s="1"/>
  <c r="J66" i="18"/>
  <c r="R66" i="18" s="1"/>
  <c r="I66" i="18"/>
  <c r="Q66" i="18" s="1"/>
  <c r="H66" i="18"/>
  <c r="G66" i="18"/>
  <c r="F66" i="18"/>
  <c r="F65" i="18" s="1"/>
  <c r="E66" i="18"/>
  <c r="D66" i="18"/>
  <c r="C66" i="18"/>
  <c r="O65" i="18"/>
  <c r="M65" i="18"/>
  <c r="K65" i="18"/>
  <c r="S65" i="18" s="1"/>
  <c r="I65" i="18"/>
  <c r="H65" i="18"/>
  <c r="G65" i="18"/>
  <c r="E65" i="18"/>
  <c r="D65" i="18"/>
  <c r="C65" i="18"/>
  <c r="S64" i="18"/>
  <c r="R64" i="18"/>
  <c r="Q64" i="18"/>
  <c r="P64" i="18" s="1"/>
  <c r="P63" i="18" s="1"/>
  <c r="P62" i="18" s="1"/>
  <c r="L64" i="18"/>
  <c r="L63" i="18" s="1"/>
  <c r="L62" i="18" s="1"/>
  <c r="H64" i="18"/>
  <c r="C64" i="18"/>
  <c r="O63" i="18"/>
  <c r="O62" i="18" s="1"/>
  <c r="N63" i="18"/>
  <c r="M63" i="18"/>
  <c r="K63" i="18"/>
  <c r="S63" i="18" s="1"/>
  <c r="J63" i="18"/>
  <c r="R63" i="18" s="1"/>
  <c r="I63" i="18"/>
  <c r="Q63" i="18" s="1"/>
  <c r="H63" i="18"/>
  <c r="G63" i="18"/>
  <c r="G62" i="18" s="1"/>
  <c r="F63" i="18"/>
  <c r="E63" i="18"/>
  <c r="D63" i="18"/>
  <c r="C63" i="18"/>
  <c r="N62" i="18"/>
  <c r="M62" i="18"/>
  <c r="J62" i="18"/>
  <c r="R62" i="18" s="1"/>
  <c r="I62" i="18"/>
  <c r="Q62" i="18" s="1"/>
  <c r="H62" i="18"/>
  <c r="F62" i="18"/>
  <c r="E62" i="18"/>
  <c r="D62" i="18"/>
  <c r="C62" i="18" s="1"/>
  <c r="S61" i="18"/>
  <c r="R61" i="18"/>
  <c r="Q61" i="18"/>
  <c r="P61" i="18" s="1"/>
  <c r="L61" i="18"/>
  <c r="L59" i="18" s="1"/>
  <c r="H61" i="18"/>
  <c r="H59" i="18" s="1"/>
  <c r="C61" i="18"/>
  <c r="S60" i="18"/>
  <c r="R60" i="18"/>
  <c r="R59" i="18" s="1"/>
  <c r="Q60" i="18"/>
  <c r="P60" i="18"/>
  <c r="L60" i="18"/>
  <c r="H60" i="18"/>
  <c r="C60" i="18"/>
  <c r="S59" i="18"/>
  <c r="O59" i="18"/>
  <c r="N59" i="18"/>
  <c r="M59" i="18"/>
  <c r="K59" i="18"/>
  <c r="J59" i="18"/>
  <c r="I59" i="18"/>
  <c r="G59" i="18"/>
  <c r="F59" i="18"/>
  <c r="E59" i="18"/>
  <c r="D59" i="18"/>
  <c r="C59" i="18"/>
  <c r="S58" i="18"/>
  <c r="R58" i="18"/>
  <c r="Q58" i="18"/>
  <c r="P58" i="18"/>
  <c r="P57" i="18" s="1"/>
  <c r="L58" i="18"/>
  <c r="H58" i="18"/>
  <c r="C58" i="18"/>
  <c r="O57" i="18"/>
  <c r="O49" i="18" s="1"/>
  <c r="N57" i="18"/>
  <c r="M57" i="18"/>
  <c r="L57" i="18"/>
  <c r="K57" i="18"/>
  <c r="K49" i="18" s="1"/>
  <c r="J57" i="18"/>
  <c r="R57" i="18" s="1"/>
  <c r="I57" i="18"/>
  <c r="Q57" i="18" s="1"/>
  <c r="H57" i="18"/>
  <c r="G57" i="18"/>
  <c r="F57" i="18"/>
  <c r="E57" i="18"/>
  <c r="D57" i="18"/>
  <c r="C57" i="18"/>
  <c r="S56" i="18"/>
  <c r="R56" i="18"/>
  <c r="Q56" i="18"/>
  <c r="P56" i="18"/>
  <c r="L56" i="18"/>
  <c r="H56" i="18"/>
  <c r="C56" i="18"/>
  <c r="S55" i="18"/>
  <c r="R55" i="18"/>
  <c r="Q55" i="18"/>
  <c r="P55" i="18" s="1"/>
  <c r="L55" i="18"/>
  <c r="H55" i="18"/>
  <c r="C55" i="18"/>
  <c r="S54" i="18"/>
  <c r="R54" i="18"/>
  <c r="P54" i="18" s="1"/>
  <c r="Q54" i="18"/>
  <c r="L54" i="18"/>
  <c r="H54" i="18"/>
  <c r="C54" i="18"/>
  <c r="O53" i="18"/>
  <c r="N53" i="18"/>
  <c r="M53" i="18"/>
  <c r="L53" i="18" s="1"/>
  <c r="K53" i="18"/>
  <c r="S53" i="18" s="1"/>
  <c r="J53" i="18"/>
  <c r="R53" i="18" s="1"/>
  <c r="I53" i="18"/>
  <c r="Q53" i="18" s="1"/>
  <c r="G53" i="18"/>
  <c r="F53" i="18"/>
  <c r="E53" i="18"/>
  <c r="C53" i="18" s="1"/>
  <c r="D53" i="18"/>
  <c r="S52" i="18"/>
  <c r="R52" i="18"/>
  <c r="Q52" i="18"/>
  <c r="L52" i="18"/>
  <c r="H52" i="18"/>
  <c r="C52" i="18"/>
  <c r="S51" i="18"/>
  <c r="R51" i="18"/>
  <c r="Q51" i="18"/>
  <c r="L51" i="18"/>
  <c r="H51" i="18"/>
  <c r="C51" i="18"/>
  <c r="O50" i="18"/>
  <c r="N50" i="18"/>
  <c r="M50" i="18"/>
  <c r="L50" i="18"/>
  <c r="K50" i="18"/>
  <c r="S50" i="18" s="1"/>
  <c r="J50" i="18"/>
  <c r="I50" i="18"/>
  <c r="G50" i="18"/>
  <c r="F50" i="18"/>
  <c r="E50" i="18"/>
  <c r="E49" i="18" s="1"/>
  <c r="D50" i="18"/>
  <c r="N49" i="18"/>
  <c r="J49" i="18"/>
  <c r="F49" i="18"/>
  <c r="S48" i="18"/>
  <c r="R48" i="18"/>
  <c r="P48" i="18" s="1"/>
  <c r="Q48" i="18"/>
  <c r="L48" i="18"/>
  <c r="H48" i="18"/>
  <c r="C48" i="18"/>
  <c r="S47" i="18"/>
  <c r="S46" i="18" s="1"/>
  <c r="R47" i="18"/>
  <c r="R46" i="18" s="1"/>
  <c r="Q47" i="18"/>
  <c r="Q46" i="18" s="1"/>
  <c r="L47" i="18"/>
  <c r="L46" i="18" s="1"/>
  <c r="H47" i="18"/>
  <c r="C47" i="18"/>
  <c r="O46" i="18"/>
  <c r="N46" i="18"/>
  <c r="M46" i="18"/>
  <c r="K46" i="18"/>
  <c r="J46" i="18"/>
  <c r="I46" i="18"/>
  <c r="G46" i="18"/>
  <c r="F46" i="18"/>
  <c r="F88" i="18" s="1"/>
  <c r="E46" i="18"/>
  <c r="D46" i="18"/>
  <c r="C46" i="18" s="1"/>
  <c r="Q43" i="18"/>
  <c r="P43" i="18"/>
  <c r="L43" i="18"/>
  <c r="H43" i="18"/>
  <c r="C43" i="18"/>
  <c r="Q42" i="18"/>
  <c r="L42" i="18"/>
  <c r="H42" i="18"/>
  <c r="P42" i="18" s="1"/>
  <c r="C42" i="18"/>
  <c r="Q41" i="18"/>
  <c r="L41" i="18"/>
  <c r="H41" i="18"/>
  <c r="H39" i="18" s="1"/>
  <c r="C41" i="18"/>
  <c r="Q40" i="18"/>
  <c r="Q39" i="18" s="1"/>
  <c r="L40" i="18"/>
  <c r="H40" i="18"/>
  <c r="C40" i="18"/>
  <c r="S39" i="18"/>
  <c r="R39" i="18"/>
  <c r="O39" i="18"/>
  <c r="N39" i="18"/>
  <c r="M39" i="18"/>
  <c r="K39" i="18"/>
  <c r="J39" i="18"/>
  <c r="I39" i="18"/>
  <c r="G39" i="18"/>
  <c r="F39" i="18"/>
  <c r="E39" i="18"/>
  <c r="D39" i="18"/>
  <c r="S37" i="18"/>
  <c r="R37" i="18"/>
  <c r="R36" i="18" s="1"/>
  <c r="Q37" i="18"/>
  <c r="Q36" i="18" s="1"/>
  <c r="P37" i="18"/>
  <c r="P36" i="18" s="1"/>
  <c r="L37" i="18"/>
  <c r="H37" i="18"/>
  <c r="C37" i="18"/>
  <c r="C35" i="18" s="1"/>
  <c r="S36" i="18"/>
  <c r="O36" i="18"/>
  <c r="N36" i="18"/>
  <c r="M36" i="18"/>
  <c r="L36" i="18"/>
  <c r="K36" i="18"/>
  <c r="J36" i="18"/>
  <c r="I36" i="18"/>
  <c r="H36" i="18"/>
  <c r="G36" i="18"/>
  <c r="F36" i="18"/>
  <c r="E36" i="18"/>
  <c r="D36" i="18"/>
  <c r="C36" i="18"/>
  <c r="S35" i="18"/>
  <c r="R35" i="18"/>
  <c r="Q35" i="18"/>
  <c r="P35" i="18"/>
  <c r="O35" i="18"/>
  <c r="N35" i="18"/>
  <c r="M35" i="18"/>
  <c r="L35" i="18"/>
  <c r="K35" i="18"/>
  <c r="J35" i="18"/>
  <c r="I35" i="18"/>
  <c r="H35" i="18"/>
  <c r="G35" i="18"/>
  <c r="F35" i="18"/>
  <c r="E35" i="18"/>
  <c r="D35" i="18"/>
  <c r="S34" i="18"/>
  <c r="R34" i="18"/>
  <c r="Q34" i="18"/>
  <c r="P34" i="18" s="1"/>
  <c r="L34" i="18"/>
  <c r="H34" i="18"/>
  <c r="C34" i="18"/>
  <c r="C32" i="18" s="1"/>
  <c r="S33" i="18"/>
  <c r="R33" i="18"/>
  <c r="Q33" i="18"/>
  <c r="Q32" i="18" s="1"/>
  <c r="L33" i="18"/>
  <c r="L32" i="18" s="1"/>
  <c r="H33" i="18"/>
  <c r="H32" i="18" s="1"/>
  <c r="C33" i="18"/>
  <c r="S32" i="18"/>
  <c r="O32" i="18"/>
  <c r="N32" i="18"/>
  <c r="M32" i="18"/>
  <c r="K32" i="18"/>
  <c r="J32" i="18"/>
  <c r="J25" i="18" s="1"/>
  <c r="I32" i="18"/>
  <c r="G32" i="18"/>
  <c r="F32" i="18"/>
  <c r="E32" i="18"/>
  <c r="D32" i="18"/>
  <c r="S31" i="18"/>
  <c r="R31" i="18"/>
  <c r="R30" i="18" s="1"/>
  <c r="Q31" i="18"/>
  <c r="Q30" i="18" s="1"/>
  <c r="L31" i="18"/>
  <c r="H31" i="18"/>
  <c r="P31" i="18" s="1"/>
  <c r="P30" i="18" s="1"/>
  <c r="C31" i="18"/>
  <c r="S30" i="18"/>
  <c r="O30" i="18"/>
  <c r="O25" i="18" s="1"/>
  <c r="N30" i="18"/>
  <c r="M30" i="18"/>
  <c r="L30" i="18"/>
  <c r="K30" i="18"/>
  <c r="K25" i="18" s="1"/>
  <c r="J30" i="18"/>
  <c r="I30" i="18"/>
  <c r="H30" i="18"/>
  <c r="G30" i="18"/>
  <c r="G25" i="18" s="1"/>
  <c r="F30" i="18"/>
  <c r="E30" i="18"/>
  <c r="D30" i="18"/>
  <c r="C30" i="18"/>
  <c r="S29" i="18"/>
  <c r="R29" i="18"/>
  <c r="Q29" i="18"/>
  <c r="L29" i="18"/>
  <c r="H29" i="18"/>
  <c r="P29" i="18" s="1"/>
  <c r="C29" i="18"/>
  <c r="S28" i="18"/>
  <c r="S26" i="18" s="1"/>
  <c r="S25" i="18" s="1"/>
  <c r="R28" i="18"/>
  <c r="Q28" i="18"/>
  <c r="L28" i="18"/>
  <c r="P28" i="18" s="1"/>
  <c r="H28" i="18"/>
  <c r="C28" i="18"/>
  <c r="S27" i="18"/>
  <c r="R27" i="18"/>
  <c r="Q27" i="18"/>
  <c r="L27" i="18"/>
  <c r="L26" i="18" s="1"/>
  <c r="H27" i="18"/>
  <c r="H26" i="18" s="1"/>
  <c r="P26" i="18" s="1"/>
  <c r="C27" i="18"/>
  <c r="C26" i="18" s="1"/>
  <c r="C25" i="18" s="1"/>
  <c r="R26" i="18"/>
  <c r="O26" i="18"/>
  <c r="N26" i="18"/>
  <c r="M26" i="18"/>
  <c r="K26" i="18"/>
  <c r="J26" i="18"/>
  <c r="I26" i="18"/>
  <c r="G26" i="18"/>
  <c r="F26" i="18"/>
  <c r="E26" i="18"/>
  <c r="E25" i="18" s="1"/>
  <c r="D26" i="18"/>
  <c r="D25" i="18" s="1"/>
  <c r="N25" i="18"/>
  <c r="F25" i="18"/>
  <c r="S24" i="18"/>
  <c r="R24" i="18"/>
  <c r="Q24" i="18"/>
  <c r="L24" i="18"/>
  <c r="P24" i="18" s="1"/>
  <c r="S23" i="18"/>
  <c r="R23" i="18"/>
  <c r="P23" i="18"/>
  <c r="P22" i="18" s="1"/>
  <c r="M23" i="18"/>
  <c r="L23" i="18"/>
  <c r="L22" i="18" s="1"/>
  <c r="I23" i="18"/>
  <c r="Q23" i="18" s="1"/>
  <c r="Q22" i="18" s="1"/>
  <c r="H23" i="18"/>
  <c r="H22" i="18" s="1"/>
  <c r="G23" i="18"/>
  <c r="G22" i="18" s="1"/>
  <c r="F23" i="18"/>
  <c r="E23" i="18"/>
  <c r="D23" i="18"/>
  <c r="D22" i="18" s="1"/>
  <c r="C23" i="18"/>
  <c r="S22" i="18"/>
  <c r="R22" i="18"/>
  <c r="O22" i="18"/>
  <c r="N22" i="18"/>
  <c r="M22" i="18"/>
  <c r="K22" i="18"/>
  <c r="J22" i="18"/>
  <c r="I22" i="18"/>
  <c r="F22" i="18"/>
  <c r="E22" i="18"/>
  <c r="C22" i="18"/>
  <c r="S21" i="18"/>
  <c r="R21" i="18"/>
  <c r="Q21" i="18"/>
  <c r="L21" i="18"/>
  <c r="H21" i="18"/>
  <c r="C21" i="18"/>
  <c r="S20" i="18"/>
  <c r="S19" i="18" s="1"/>
  <c r="R20" i="18"/>
  <c r="R19" i="18" s="1"/>
  <c r="Q20" i="18"/>
  <c r="L20" i="18"/>
  <c r="H20" i="18"/>
  <c r="C20" i="18"/>
  <c r="O19" i="18"/>
  <c r="N19" i="18"/>
  <c r="M19" i="18"/>
  <c r="K19" i="18"/>
  <c r="J19" i="18"/>
  <c r="I19" i="18"/>
  <c r="G19" i="18"/>
  <c r="F19" i="18"/>
  <c r="E19" i="18"/>
  <c r="D19" i="18"/>
  <c r="S18" i="18"/>
  <c r="R18" i="18"/>
  <c r="Q18" i="18"/>
  <c r="L18" i="18"/>
  <c r="H18" i="18"/>
  <c r="C18" i="18"/>
  <c r="S17" i="18"/>
  <c r="R17" i="18"/>
  <c r="Q17" i="18"/>
  <c r="L17" i="18"/>
  <c r="H17" i="18"/>
  <c r="C17" i="18"/>
  <c r="S16" i="18"/>
  <c r="R16" i="18"/>
  <c r="Q16" i="18"/>
  <c r="L16" i="18"/>
  <c r="H16" i="18"/>
  <c r="C16" i="18"/>
  <c r="S15" i="18"/>
  <c r="S14" i="18" s="1"/>
  <c r="S13" i="18" s="1"/>
  <c r="R15" i="18"/>
  <c r="R14" i="18" s="1"/>
  <c r="R13" i="18" s="1"/>
  <c r="R11" i="18" s="1"/>
  <c r="Q15" i="18"/>
  <c r="L15" i="18"/>
  <c r="H15" i="18"/>
  <c r="H14" i="18" s="1"/>
  <c r="C15" i="18"/>
  <c r="C14" i="18" s="1"/>
  <c r="O14" i="18"/>
  <c r="N14" i="18"/>
  <c r="M14" i="18"/>
  <c r="K14" i="18"/>
  <c r="J14" i="18"/>
  <c r="I14" i="18"/>
  <c r="I13" i="18" s="1"/>
  <c r="I11" i="18" s="1"/>
  <c r="G14" i="18"/>
  <c r="F14" i="18"/>
  <c r="E14" i="18"/>
  <c r="E13" i="18" s="1"/>
  <c r="E11" i="18" s="1"/>
  <c r="D14" i="18"/>
  <c r="O13" i="18"/>
  <c r="O11" i="18" s="1"/>
  <c r="O38" i="18" s="1"/>
  <c r="O44" i="18" s="1"/>
  <c r="N13" i="18"/>
  <c r="N11" i="18" s="1"/>
  <c r="K13" i="18"/>
  <c r="K11" i="18" s="1"/>
  <c r="K38" i="18" s="1"/>
  <c r="K44" i="18" s="1"/>
  <c r="J13" i="18"/>
  <c r="J11" i="18" s="1"/>
  <c r="F13" i="18"/>
  <c r="F11" i="18" s="1"/>
  <c r="F38" i="18" s="1"/>
  <c r="F44" i="18" s="1"/>
  <c r="S12" i="18"/>
  <c r="R12" i="18"/>
  <c r="Q12" i="18"/>
  <c r="L12" i="18"/>
  <c r="P12" i="18" s="1"/>
  <c r="C12" i="18"/>
  <c r="Q80" i="18" l="1"/>
  <c r="N88" i="18"/>
  <c r="R68" i="18"/>
  <c r="P71" i="18"/>
  <c r="P68" i="18" s="1"/>
  <c r="Q65" i="18"/>
  <c r="R49" i="18"/>
  <c r="R50" i="18"/>
  <c r="Q50" i="18"/>
  <c r="P51" i="18"/>
  <c r="P50" i="18" s="1"/>
  <c r="M88" i="18"/>
  <c r="R32" i="18"/>
  <c r="N38" i="18"/>
  <c r="N44" i="18" s="1"/>
  <c r="M25" i="18"/>
  <c r="L25" i="18" s="1"/>
  <c r="L19" i="18"/>
  <c r="P20" i="18"/>
  <c r="M13" i="18"/>
  <c r="M11" i="18" s="1"/>
  <c r="M38" i="18" s="1"/>
  <c r="M44" i="18" s="1"/>
  <c r="P18" i="18"/>
  <c r="P17" i="18"/>
  <c r="L14" i="18"/>
  <c r="L13" i="18" s="1"/>
  <c r="L11" i="18" s="1"/>
  <c r="Q68" i="18"/>
  <c r="H83" i="18"/>
  <c r="H68" i="18"/>
  <c r="Q59" i="18"/>
  <c r="P52" i="18"/>
  <c r="I49" i="18"/>
  <c r="Q49" i="18" s="1"/>
  <c r="H50" i="18"/>
  <c r="E88" i="18"/>
  <c r="C50" i="18"/>
  <c r="H46" i="18"/>
  <c r="G13" i="18"/>
  <c r="G11" i="18" s="1"/>
  <c r="G38" i="18" s="1"/>
  <c r="G44" i="18" s="1"/>
  <c r="P40" i="18"/>
  <c r="P39" i="18" s="1"/>
  <c r="C39" i="18"/>
  <c r="E38" i="18"/>
  <c r="E44" i="18" s="1"/>
  <c r="P33" i="18"/>
  <c r="P32" i="18" s="1"/>
  <c r="J38" i="18"/>
  <c r="J44" i="18" s="1"/>
  <c r="I25" i="18"/>
  <c r="Q26" i="18"/>
  <c r="Q19" i="18"/>
  <c r="H19" i="18"/>
  <c r="C19" i="18"/>
  <c r="D13" i="18"/>
  <c r="D11" i="18" s="1"/>
  <c r="D38" i="18" s="1"/>
  <c r="Q14" i="18"/>
  <c r="Q13" i="18" s="1"/>
  <c r="Q11" i="18" s="1"/>
  <c r="P16" i="18"/>
  <c r="L49" i="18"/>
  <c r="L88" i="18" s="1"/>
  <c r="Q25" i="18"/>
  <c r="H25" i="18"/>
  <c r="S79" i="18"/>
  <c r="S78" i="18" s="1"/>
  <c r="K78" i="18"/>
  <c r="K77" i="18" s="1"/>
  <c r="S77" i="18" s="1"/>
  <c r="P80" i="18"/>
  <c r="P59" i="18"/>
  <c r="S11" i="18"/>
  <c r="S38" i="18" s="1"/>
  <c r="S44" i="18" s="1"/>
  <c r="R25" i="18"/>
  <c r="R38" i="18" s="1"/>
  <c r="R44" i="18" s="1"/>
  <c r="D44" i="18"/>
  <c r="C38" i="18"/>
  <c r="C44" i="18" s="1"/>
  <c r="C13" i="18"/>
  <c r="C11" i="18" s="1"/>
  <c r="I38" i="18"/>
  <c r="H13" i="18"/>
  <c r="H11" i="18" s="1"/>
  <c r="O88" i="18"/>
  <c r="S49" i="18"/>
  <c r="P21" i="18"/>
  <c r="P19" i="18" s="1"/>
  <c r="L39" i="18"/>
  <c r="P41" i="18"/>
  <c r="Q77" i="18"/>
  <c r="P77" i="18" s="1"/>
  <c r="P47" i="18"/>
  <c r="P46" i="18" s="1"/>
  <c r="H53" i="18"/>
  <c r="P53" i="18" s="1"/>
  <c r="K62" i="18"/>
  <c r="S62" i="18" s="1"/>
  <c r="J65" i="18"/>
  <c r="R65" i="18" s="1"/>
  <c r="I68" i="18"/>
  <c r="I88" i="18" s="1"/>
  <c r="K83" i="18"/>
  <c r="S83" i="18" s="1"/>
  <c r="S57" i="18"/>
  <c r="S80" i="18"/>
  <c r="D88" i="18"/>
  <c r="C88" i="18" s="1"/>
  <c r="P27" i="18"/>
  <c r="C69" i="18"/>
  <c r="C68" i="18" s="1"/>
  <c r="P15" i="18"/>
  <c r="P14" i="18" s="1"/>
  <c r="D49" i="18"/>
  <c r="C49" i="18" s="1"/>
  <c r="L52" i="17"/>
  <c r="K77" i="17"/>
  <c r="F77" i="17"/>
  <c r="P79" i="17"/>
  <c r="L79" i="17"/>
  <c r="L78" i="17" s="1"/>
  <c r="H79" i="17"/>
  <c r="D78" i="17"/>
  <c r="E78" i="17"/>
  <c r="F78" i="17"/>
  <c r="G78" i="17"/>
  <c r="H78" i="17"/>
  <c r="I78" i="17"/>
  <c r="J78" i="17"/>
  <c r="K78" i="17"/>
  <c r="M78" i="17"/>
  <c r="N78" i="17"/>
  <c r="O78" i="17"/>
  <c r="P78" i="17"/>
  <c r="R78" i="17"/>
  <c r="S78" i="17"/>
  <c r="K79" i="17"/>
  <c r="S79" i="17" s="1"/>
  <c r="R79" i="17"/>
  <c r="Q79" i="17"/>
  <c r="Q78" i="17" s="1"/>
  <c r="C79" i="17"/>
  <c r="C78" i="17" s="1"/>
  <c r="Q88" i="18" l="1"/>
  <c r="P49" i="18"/>
  <c r="L38" i="18"/>
  <c r="L44" i="18" s="1"/>
  <c r="P88" i="18"/>
  <c r="K88" i="18"/>
  <c r="S88" i="18" s="1"/>
  <c r="P25" i="18"/>
  <c r="J88" i="18"/>
  <c r="R88" i="18" s="1"/>
  <c r="Q38" i="18"/>
  <c r="Q44" i="18" s="1"/>
  <c r="H38" i="18"/>
  <c r="H44" i="18" s="1"/>
  <c r="I44" i="18"/>
  <c r="H49" i="18"/>
  <c r="H88" i="18" s="1"/>
  <c r="P13" i="18"/>
  <c r="P11" i="18" s="1"/>
  <c r="I46" i="17"/>
  <c r="J46" i="17"/>
  <c r="K46" i="17"/>
  <c r="M46" i="17"/>
  <c r="N46" i="17"/>
  <c r="O46" i="17"/>
  <c r="G46" i="17"/>
  <c r="E46" i="17"/>
  <c r="F46" i="17"/>
  <c r="D46" i="17"/>
  <c r="S48" i="17"/>
  <c r="R48" i="17"/>
  <c r="Q48" i="17"/>
  <c r="L48" i="17"/>
  <c r="H48" i="17"/>
  <c r="C48" i="17"/>
  <c r="S39" i="17"/>
  <c r="R39" i="17"/>
  <c r="I39" i="17"/>
  <c r="J39" i="17"/>
  <c r="K39" i="17"/>
  <c r="M39" i="17"/>
  <c r="N39" i="17"/>
  <c r="O39" i="17"/>
  <c r="G39" i="17"/>
  <c r="F39" i="17"/>
  <c r="E39" i="17"/>
  <c r="D39" i="17"/>
  <c r="C39" i="17"/>
  <c r="Q41" i="17"/>
  <c r="L41" i="17"/>
  <c r="H41" i="17"/>
  <c r="P41" i="17" s="1"/>
  <c r="C41" i="17"/>
  <c r="R94" i="17"/>
  <c r="M94" i="17"/>
  <c r="I94" i="17"/>
  <c r="D94" i="17"/>
  <c r="S93" i="17"/>
  <c r="R93" i="17"/>
  <c r="M93" i="17"/>
  <c r="I93" i="17"/>
  <c r="Q93" i="17" s="1"/>
  <c r="D93" i="17"/>
  <c r="S92" i="17"/>
  <c r="R92" i="17"/>
  <c r="Q92" i="17"/>
  <c r="M92" i="17"/>
  <c r="I92" i="17"/>
  <c r="D92" i="17"/>
  <c r="P91" i="17"/>
  <c r="O91" i="17"/>
  <c r="N91" i="17"/>
  <c r="M91" i="17" s="1"/>
  <c r="L91" i="17"/>
  <c r="K91" i="17"/>
  <c r="S91" i="17" s="1"/>
  <c r="J91" i="17"/>
  <c r="R91" i="17" s="1"/>
  <c r="H91" i="17"/>
  <c r="G91" i="17"/>
  <c r="F91" i="17"/>
  <c r="E91" i="17"/>
  <c r="D91" i="17"/>
  <c r="S89" i="17"/>
  <c r="R89" i="17"/>
  <c r="I89" i="17"/>
  <c r="D89" i="17"/>
  <c r="S87" i="17"/>
  <c r="R87" i="17"/>
  <c r="Q87" i="17"/>
  <c r="P87" i="17" s="1"/>
  <c r="P86" i="17" s="1"/>
  <c r="L87" i="17"/>
  <c r="L86" i="17" s="1"/>
  <c r="H87" i="17"/>
  <c r="O86" i="17"/>
  <c r="N86" i="17"/>
  <c r="M86" i="17"/>
  <c r="K86" i="17"/>
  <c r="S86" i="17" s="1"/>
  <c r="J86" i="17"/>
  <c r="R86" i="17" s="1"/>
  <c r="I86" i="17"/>
  <c r="Q86" i="17" s="1"/>
  <c r="H86" i="17"/>
  <c r="G86" i="17"/>
  <c r="F86" i="17"/>
  <c r="E86" i="17"/>
  <c r="D86" i="17"/>
  <c r="C86" i="17" s="1"/>
  <c r="S85" i="17"/>
  <c r="R85" i="17"/>
  <c r="Q85" i="17"/>
  <c r="P85" i="17" s="1"/>
  <c r="P84" i="17" s="1"/>
  <c r="P83" i="17" s="1"/>
  <c r="L85" i="17"/>
  <c r="L84" i="17" s="1"/>
  <c r="L83" i="17" s="1"/>
  <c r="H85" i="17"/>
  <c r="H84" i="17" s="1"/>
  <c r="H83" i="17" s="1"/>
  <c r="C85" i="17"/>
  <c r="O84" i="17"/>
  <c r="O83" i="17" s="1"/>
  <c r="N84" i="17"/>
  <c r="M84" i="17"/>
  <c r="M83" i="17" s="1"/>
  <c r="K84" i="17"/>
  <c r="S84" i="17" s="1"/>
  <c r="J84" i="17"/>
  <c r="R84" i="17" s="1"/>
  <c r="I84" i="17"/>
  <c r="G84" i="17"/>
  <c r="G83" i="17" s="1"/>
  <c r="F84" i="17"/>
  <c r="E84" i="17"/>
  <c r="E83" i="17" s="1"/>
  <c r="D84" i="17"/>
  <c r="C84" i="17" s="1"/>
  <c r="N83" i="17"/>
  <c r="K83" i="17"/>
  <c r="F83" i="17"/>
  <c r="S82" i="17"/>
  <c r="R82" i="17"/>
  <c r="Q82" i="17"/>
  <c r="L82" i="17"/>
  <c r="H82" i="17"/>
  <c r="C82" i="17"/>
  <c r="S81" i="17"/>
  <c r="R81" i="17"/>
  <c r="Q81" i="17"/>
  <c r="L81" i="17"/>
  <c r="H81" i="17"/>
  <c r="C81" i="17"/>
  <c r="O80" i="17"/>
  <c r="O77" i="17" s="1"/>
  <c r="N80" i="17"/>
  <c r="N77" i="17" s="1"/>
  <c r="M80" i="17"/>
  <c r="M77" i="17" s="1"/>
  <c r="L77" i="17" s="1"/>
  <c r="K80" i="17"/>
  <c r="S80" i="17" s="1"/>
  <c r="J80" i="17"/>
  <c r="I80" i="17"/>
  <c r="G80" i="17"/>
  <c r="G77" i="17" s="1"/>
  <c r="F80" i="17"/>
  <c r="E80" i="17"/>
  <c r="E77" i="17" s="1"/>
  <c r="D80" i="17"/>
  <c r="S77" i="17"/>
  <c r="S76" i="17"/>
  <c r="R76" i="17"/>
  <c r="Q76" i="17"/>
  <c r="L76" i="17"/>
  <c r="H76" i="17"/>
  <c r="C76" i="17"/>
  <c r="S75" i="17"/>
  <c r="R75" i="17"/>
  <c r="Q75" i="17"/>
  <c r="P75" i="17" s="1"/>
  <c r="L75" i="17"/>
  <c r="H75" i="17"/>
  <c r="C75" i="17"/>
  <c r="S74" i="17"/>
  <c r="R74" i="17"/>
  <c r="Q74" i="17"/>
  <c r="L74" i="17"/>
  <c r="L73" i="17" s="1"/>
  <c r="H74" i="17"/>
  <c r="C74" i="17"/>
  <c r="O73" i="17"/>
  <c r="N73" i="17"/>
  <c r="M73" i="17"/>
  <c r="K73" i="17"/>
  <c r="S73" i="17" s="1"/>
  <c r="J73" i="17"/>
  <c r="I73" i="17"/>
  <c r="H73" i="17"/>
  <c r="G73" i="17"/>
  <c r="F73" i="17"/>
  <c r="E73" i="17"/>
  <c r="D73" i="17"/>
  <c r="C73" i="17" s="1"/>
  <c r="S72" i="17"/>
  <c r="R72" i="17"/>
  <c r="P72" i="17" s="1"/>
  <c r="Q72" i="17"/>
  <c r="L72" i="17"/>
  <c r="H72" i="17"/>
  <c r="C72" i="17"/>
  <c r="S71" i="17"/>
  <c r="R71" i="17"/>
  <c r="Q71" i="17"/>
  <c r="L71" i="17"/>
  <c r="H71" i="17"/>
  <c r="C71" i="17"/>
  <c r="S70" i="17"/>
  <c r="R70" i="17"/>
  <c r="Q70" i="17"/>
  <c r="P70" i="17" s="1"/>
  <c r="P69" i="17" s="1"/>
  <c r="L70" i="17"/>
  <c r="L69" i="17" s="1"/>
  <c r="H70" i="17"/>
  <c r="H69" i="17" s="1"/>
  <c r="C70" i="17"/>
  <c r="O69" i="17"/>
  <c r="O68" i="17" s="1"/>
  <c r="N69" i="17"/>
  <c r="M69" i="17"/>
  <c r="K69" i="17"/>
  <c r="S69" i="17" s="1"/>
  <c r="J69" i="17"/>
  <c r="R69" i="17" s="1"/>
  <c r="I69" i="17"/>
  <c r="Q69" i="17" s="1"/>
  <c r="G69" i="17"/>
  <c r="G68" i="17" s="1"/>
  <c r="F69" i="17"/>
  <c r="E69" i="17"/>
  <c r="D69" i="17"/>
  <c r="C69" i="17" s="1"/>
  <c r="N68" i="17"/>
  <c r="M68" i="17"/>
  <c r="K68" i="17"/>
  <c r="F68" i="17"/>
  <c r="E68" i="17"/>
  <c r="S67" i="17"/>
  <c r="R67" i="17"/>
  <c r="Q67" i="17"/>
  <c r="P67" i="17" s="1"/>
  <c r="P66" i="17" s="1"/>
  <c r="P65" i="17" s="1"/>
  <c r="L67" i="17"/>
  <c r="L66" i="17" s="1"/>
  <c r="L65" i="17" s="1"/>
  <c r="H67" i="17"/>
  <c r="H66" i="17" s="1"/>
  <c r="H65" i="17" s="1"/>
  <c r="C67" i="17"/>
  <c r="O66" i="17"/>
  <c r="O65" i="17" s="1"/>
  <c r="N66" i="17"/>
  <c r="N65" i="17" s="1"/>
  <c r="M66" i="17"/>
  <c r="M65" i="17" s="1"/>
  <c r="K66" i="17"/>
  <c r="J66" i="17"/>
  <c r="J65" i="17" s="1"/>
  <c r="I66" i="17"/>
  <c r="G66" i="17"/>
  <c r="G65" i="17" s="1"/>
  <c r="F66" i="17"/>
  <c r="F65" i="17" s="1"/>
  <c r="E66" i="17"/>
  <c r="E65" i="17" s="1"/>
  <c r="D66" i="17"/>
  <c r="D65" i="17" s="1"/>
  <c r="C65" i="17" s="1"/>
  <c r="I65" i="17"/>
  <c r="S64" i="17"/>
  <c r="R64" i="17"/>
  <c r="Q64" i="17"/>
  <c r="L64" i="17"/>
  <c r="L63" i="17" s="1"/>
  <c r="L62" i="17" s="1"/>
  <c r="H64" i="17"/>
  <c r="H63" i="17" s="1"/>
  <c r="H62" i="17" s="1"/>
  <c r="C64" i="17"/>
  <c r="O63" i="17"/>
  <c r="N63" i="17"/>
  <c r="N62" i="17" s="1"/>
  <c r="M63" i="17"/>
  <c r="M62" i="17" s="1"/>
  <c r="K63" i="17"/>
  <c r="J63" i="17"/>
  <c r="I63" i="17"/>
  <c r="G63" i="17"/>
  <c r="G62" i="17" s="1"/>
  <c r="F63" i="17"/>
  <c r="F62" i="17" s="1"/>
  <c r="E63" i="17"/>
  <c r="D63" i="17"/>
  <c r="C63" i="17" s="1"/>
  <c r="O62" i="17"/>
  <c r="J62" i="17"/>
  <c r="E62" i="17"/>
  <c r="S61" i="17"/>
  <c r="R61" i="17"/>
  <c r="Q61" i="17"/>
  <c r="P61" i="17" s="1"/>
  <c r="L61" i="17"/>
  <c r="H61" i="17"/>
  <c r="C61" i="17"/>
  <c r="S60" i="17"/>
  <c r="R60" i="17"/>
  <c r="Q60" i="17"/>
  <c r="L60" i="17"/>
  <c r="H60" i="17"/>
  <c r="C60" i="17"/>
  <c r="O59" i="17"/>
  <c r="N59" i="17"/>
  <c r="M59" i="17"/>
  <c r="K59" i="17"/>
  <c r="J59" i="17"/>
  <c r="I59" i="17"/>
  <c r="G59" i="17"/>
  <c r="F59" i="17"/>
  <c r="E59" i="17"/>
  <c r="D59" i="17"/>
  <c r="C59" i="17" s="1"/>
  <c r="S58" i="17"/>
  <c r="R58" i="17"/>
  <c r="Q58" i="17"/>
  <c r="L58" i="17"/>
  <c r="L57" i="17" s="1"/>
  <c r="H58" i="17"/>
  <c r="H57" i="17" s="1"/>
  <c r="C58" i="17"/>
  <c r="O57" i="17"/>
  <c r="N57" i="17"/>
  <c r="M57" i="17"/>
  <c r="K57" i="17"/>
  <c r="S57" i="17" s="1"/>
  <c r="J57" i="17"/>
  <c r="R57" i="17" s="1"/>
  <c r="I57" i="17"/>
  <c r="Q57" i="17" s="1"/>
  <c r="G57" i="17"/>
  <c r="F57" i="17"/>
  <c r="E57" i="17"/>
  <c r="D57" i="17"/>
  <c r="S56" i="17"/>
  <c r="R56" i="17"/>
  <c r="Q56" i="17"/>
  <c r="L56" i="17"/>
  <c r="H56" i="17"/>
  <c r="C56" i="17"/>
  <c r="S55" i="17"/>
  <c r="R55" i="17"/>
  <c r="Q55" i="17"/>
  <c r="P55" i="17" s="1"/>
  <c r="L55" i="17"/>
  <c r="H55" i="17"/>
  <c r="C55" i="17"/>
  <c r="S54" i="17"/>
  <c r="R54" i="17"/>
  <c r="Q54" i="17"/>
  <c r="P54" i="17" s="1"/>
  <c r="L54" i="17"/>
  <c r="H54" i="17"/>
  <c r="C54" i="17"/>
  <c r="O53" i="17"/>
  <c r="O49" i="17" s="1"/>
  <c r="N53" i="17"/>
  <c r="M53" i="17"/>
  <c r="K53" i="17"/>
  <c r="J53" i="17"/>
  <c r="I53" i="17"/>
  <c r="Q53" i="17" s="1"/>
  <c r="G53" i="17"/>
  <c r="F53" i="17"/>
  <c r="E53" i="17"/>
  <c r="D53" i="17"/>
  <c r="C53" i="17" s="1"/>
  <c r="S52" i="17"/>
  <c r="R52" i="17"/>
  <c r="Q52" i="17"/>
  <c r="H52" i="17"/>
  <c r="C52" i="17"/>
  <c r="S51" i="17"/>
  <c r="R51" i="17"/>
  <c r="Q51" i="17"/>
  <c r="L51" i="17"/>
  <c r="L50" i="17" s="1"/>
  <c r="H51" i="17"/>
  <c r="C51" i="17"/>
  <c r="S50" i="17"/>
  <c r="O50" i="17"/>
  <c r="N50" i="17"/>
  <c r="M50" i="17"/>
  <c r="K50" i="17"/>
  <c r="J50" i="17"/>
  <c r="I50" i="17"/>
  <c r="G50" i="17"/>
  <c r="F50" i="17"/>
  <c r="E50" i="17"/>
  <c r="E49" i="17" s="1"/>
  <c r="D50" i="17"/>
  <c r="S47" i="17"/>
  <c r="S46" i="17" s="1"/>
  <c r="R47" i="17"/>
  <c r="R46" i="17" s="1"/>
  <c r="Q47" i="17"/>
  <c r="Q46" i="17" s="1"/>
  <c r="L47" i="17"/>
  <c r="L46" i="17" s="1"/>
  <c r="H47" i="17"/>
  <c r="H46" i="17" s="1"/>
  <c r="C47" i="17"/>
  <c r="Q43" i="17"/>
  <c r="L43" i="17"/>
  <c r="H43" i="17"/>
  <c r="C43" i="17"/>
  <c r="Q42" i="17"/>
  <c r="L42" i="17"/>
  <c r="H42" i="17"/>
  <c r="C42" i="17"/>
  <c r="Q40" i="17"/>
  <c r="L40" i="17"/>
  <c r="L39" i="17" s="1"/>
  <c r="H40" i="17"/>
  <c r="C40" i="17"/>
  <c r="S37" i="17"/>
  <c r="S36" i="17" s="1"/>
  <c r="R37" i="17"/>
  <c r="R36" i="17" s="1"/>
  <c r="Q37" i="17"/>
  <c r="Q36" i="17" s="1"/>
  <c r="L37" i="17"/>
  <c r="L36" i="17" s="1"/>
  <c r="H37" i="17"/>
  <c r="C37" i="17"/>
  <c r="C36" i="17" s="1"/>
  <c r="O36" i="17"/>
  <c r="N36" i="17"/>
  <c r="M36" i="17"/>
  <c r="K36" i="17"/>
  <c r="J36" i="17"/>
  <c r="I36" i="17"/>
  <c r="H36" i="17"/>
  <c r="G36" i="17"/>
  <c r="F36" i="17"/>
  <c r="E36" i="17"/>
  <c r="D36" i="17"/>
  <c r="Q35" i="17"/>
  <c r="O35" i="17"/>
  <c r="N35" i="17"/>
  <c r="M35" i="17"/>
  <c r="K35" i="17"/>
  <c r="J35" i="17"/>
  <c r="I35" i="17"/>
  <c r="H35" i="17"/>
  <c r="G35" i="17"/>
  <c r="F35" i="17"/>
  <c r="E35" i="17"/>
  <c r="D35" i="17"/>
  <c r="S34" i="17"/>
  <c r="R34" i="17"/>
  <c r="Q34" i="17"/>
  <c r="L34" i="17"/>
  <c r="H34" i="17"/>
  <c r="C34" i="17"/>
  <c r="S33" i="17"/>
  <c r="R33" i="17"/>
  <c r="Q33" i="17"/>
  <c r="L33" i="17"/>
  <c r="H33" i="17"/>
  <c r="C33" i="17"/>
  <c r="C32" i="17" s="1"/>
  <c r="O32" i="17"/>
  <c r="N32" i="17"/>
  <c r="M32" i="17"/>
  <c r="K32" i="17"/>
  <c r="J32" i="17"/>
  <c r="I32" i="17"/>
  <c r="G32" i="17"/>
  <c r="F32" i="17"/>
  <c r="E32" i="17"/>
  <c r="D32" i="17"/>
  <c r="S31" i="17"/>
  <c r="S30" i="17" s="1"/>
  <c r="R31" i="17"/>
  <c r="R30" i="17" s="1"/>
  <c r="Q31" i="17"/>
  <c r="Q30" i="17" s="1"/>
  <c r="L31" i="17"/>
  <c r="L30" i="17" s="1"/>
  <c r="H31" i="17"/>
  <c r="C31" i="17"/>
  <c r="C30" i="17" s="1"/>
  <c r="O30" i="17"/>
  <c r="N30" i="17"/>
  <c r="M30" i="17"/>
  <c r="K30" i="17"/>
  <c r="J30" i="17"/>
  <c r="I30" i="17"/>
  <c r="H30" i="17"/>
  <c r="G30" i="17"/>
  <c r="F30" i="17"/>
  <c r="E30" i="17"/>
  <c r="D30" i="17"/>
  <c r="S29" i="17"/>
  <c r="S26" i="17" s="1"/>
  <c r="R29" i="17"/>
  <c r="Q29" i="17"/>
  <c r="L29" i="17"/>
  <c r="H29" i="17"/>
  <c r="C29" i="17"/>
  <c r="S28" i="17"/>
  <c r="R28" i="17"/>
  <c r="Q28" i="17"/>
  <c r="L28" i="17"/>
  <c r="H28" i="17"/>
  <c r="C28" i="17"/>
  <c r="S27" i="17"/>
  <c r="R27" i="17"/>
  <c r="Q27" i="17"/>
  <c r="L27" i="17"/>
  <c r="H27" i="17"/>
  <c r="P27" i="17" s="1"/>
  <c r="C27" i="17"/>
  <c r="C26" i="17" s="1"/>
  <c r="C25" i="17" s="1"/>
  <c r="O26" i="17"/>
  <c r="O25" i="17" s="1"/>
  <c r="N26" i="17"/>
  <c r="M26" i="17"/>
  <c r="K26" i="17"/>
  <c r="J26" i="17"/>
  <c r="I26" i="17"/>
  <c r="G26" i="17"/>
  <c r="G25" i="17" s="1"/>
  <c r="F26" i="17"/>
  <c r="E26" i="17"/>
  <c r="D26" i="17"/>
  <c r="K25" i="17"/>
  <c r="S24" i="17"/>
  <c r="R24" i="17"/>
  <c r="Q24" i="17"/>
  <c r="L24" i="17"/>
  <c r="P24" i="17" s="1"/>
  <c r="S23" i="17"/>
  <c r="S22" i="17" s="1"/>
  <c r="R23" i="17"/>
  <c r="R22" i="17" s="1"/>
  <c r="M23" i="17"/>
  <c r="M22" i="17" s="1"/>
  <c r="L23" i="17"/>
  <c r="L22" i="17" s="1"/>
  <c r="I23" i="17"/>
  <c r="I22" i="17" s="1"/>
  <c r="H23" i="17"/>
  <c r="P23" i="17" s="1"/>
  <c r="P22" i="17" s="1"/>
  <c r="G23" i="17"/>
  <c r="G22" i="17" s="1"/>
  <c r="F23" i="17"/>
  <c r="F22" i="17" s="1"/>
  <c r="E23" i="17"/>
  <c r="E22" i="17" s="1"/>
  <c r="D23" i="17"/>
  <c r="C23" i="17"/>
  <c r="O22" i="17"/>
  <c r="N22" i="17"/>
  <c r="N11" i="17" s="1"/>
  <c r="K22" i="17"/>
  <c r="J22" i="17"/>
  <c r="H22" i="17"/>
  <c r="D22" i="17"/>
  <c r="C22" i="17"/>
  <c r="S21" i="17"/>
  <c r="R21" i="17"/>
  <c r="Q21" i="17"/>
  <c r="L21" i="17"/>
  <c r="H21" i="17"/>
  <c r="C21" i="17"/>
  <c r="S20" i="17"/>
  <c r="R20" i="17"/>
  <c r="Q20" i="17"/>
  <c r="L20" i="17"/>
  <c r="H20" i="17"/>
  <c r="C20" i="17"/>
  <c r="O19" i="17"/>
  <c r="N19" i="17"/>
  <c r="M19" i="17"/>
  <c r="K19" i="17"/>
  <c r="J19" i="17"/>
  <c r="I19" i="17"/>
  <c r="G19" i="17"/>
  <c r="F19" i="17"/>
  <c r="E19" i="17"/>
  <c r="D19" i="17"/>
  <c r="S18" i="17"/>
  <c r="R18" i="17"/>
  <c r="Q18" i="17"/>
  <c r="L18" i="17"/>
  <c r="H18" i="17"/>
  <c r="C18" i="17"/>
  <c r="S17" i="17"/>
  <c r="R17" i="17"/>
  <c r="Q17" i="17"/>
  <c r="L17" i="17"/>
  <c r="H17" i="17"/>
  <c r="C17" i="17"/>
  <c r="S16" i="17"/>
  <c r="R16" i="17"/>
  <c r="Q16" i="17"/>
  <c r="L16" i="17"/>
  <c r="H16" i="17"/>
  <c r="C16" i="17"/>
  <c r="S15" i="17"/>
  <c r="R15" i="17"/>
  <c r="Q15" i="17"/>
  <c r="L15" i="17"/>
  <c r="P15" i="17" s="1"/>
  <c r="H15" i="17"/>
  <c r="C15" i="17"/>
  <c r="O14" i="17"/>
  <c r="O13" i="17" s="1"/>
  <c r="N14" i="17"/>
  <c r="M14" i="17"/>
  <c r="K14" i="17"/>
  <c r="J14" i="17"/>
  <c r="J13" i="17" s="1"/>
  <c r="I14" i="17"/>
  <c r="G14" i="17"/>
  <c r="F14" i="17"/>
  <c r="F13" i="17" s="1"/>
  <c r="E14" i="17"/>
  <c r="D14" i="17"/>
  <c r="N13" i="17"/>
  <c r="K13" i="17"/>
  <c r="E13" i="17"/>
  <c r="S12" i="17"/>
  <c r="R12" i="17"/>
  <c r="Q12" i="17"/>
  <c r="L12" i="17"/>
  <c r="P12" i="17" s="1"/>
  <c r="C12" i="17"/>
  <c r="P38" i="18" l="1"/>
  <c r="P44" i="18" s="1"/>
  <c r="Q84" i="17"/>
  <c r="L59" i="17"/>
  <c r="H80" i="17"/>
  <c r="R35" i="17"/>
  <c r="S35" i="17"/>
  <c r="H39" i="17"/>
  <c r="G13" i="17"/>
  <c r="G11" i="17" s="1"/>
  <c r="L80" i="17"/>
  <c r="R50" i="17"/>
  <c r="Q50" i="17"/>
  <c r="I83" i="17"/>
  <c r="R80" i="17"/>
  <c r="J77" i="17"/>
  <c r="Q80" i="17"/>
  <c r="I77" i="17"/>
  <c r="C80" i="17"/>
  <c r="D77" i="17"/>
  <c r="C77" i="17" s="1"/>
  <c r="P52" i="17"/>
  <c r="P81" i="17"/>
  <c r="R14" i="17"/>
  <c r="R59" i="17"/>
  <c r="Q63" i="17"/>
  <c r="K11" i="17"/>
  <c r="K38" i="17" s="1"/>
  <c r="K44" i="17" s="1"/>
  <c r="S59" i="17"/>
  <c r="R62" i="17"/>
  <c r="R63" i="17"/>
  <c r="S63" i="17"/>
  <c r="R26" i="17"/>
  <c r="K62" i="17"/>
  <c r="S62" i="17" s="1"/>
  <c r="P71" i="17"/>
  <c r="J11" i="17"/>
  <c r="Q66" i="17"/>
  <c r="R65" i="17"/>
  <c r="R66" i="17"/>
  <c r="S66" i="17"/>
  <c r="P82" i="17"/>
  <c r="P74" i="17"/>
  <c r="P73" i="17" s="1"/>
  <c r="L68" i="17"/>
  <c r="P76" i="17"/>
  <c r="R68" i="17"/>
  <c r="Q73" i="17"/>
  <c r="R73" i="17"/>
  <c r="S68" i="17"/>
  <c r="Q68" i="17"/>
  <c r="E88" i="17"/>
  <c r="I68" i="17"/>
  <c r="H68" i="17"/>
  <c r="Q65" i="17"/>
  <c r="P64" i="17"/>
  <c r="P63" i="17" s="1"/>
  <c r="P62" i="17" s="1"/>
  <c r="M49" i="17"/>
  <c r="M88" i="17" s="1"/>
  <c r="Q59" i="17"/>
  <c r="H59" i="17"/>
  <c r="P58" i="17"/>
  <c r="P57" i="17" s="1"/>
  <c r="K49" i="17"/>
  <c r="S49" i="17" s="1"/>
  <c r="C57" i="17"/>
  <c r="F49" i="17"/>
  <c r="F88" i="17" s="1"/>
  <c r="O88" i="17"/>
  <c r="R53" i="17"/>
  <c r="S53" i="17"/>
  <c r="L53" i="17"/>
  <c r="N49" i="17"/>
  <c r="N88" i="17" s="1"/>
  <c r="P56" i="17"/>
  <c r="G49" i="17"/>
  <c r="G88" i="17" s="1"/>
  <c r="D49" i="17"/>
  <c r="C49" i="17" s="1"/>
  <c r="J49" i="17"/>
  <c r="H50" i="17"/>
  <c r="C50" i="17"/>
  <c r="P48" i="17"/>
  <c r="Q32" i="17"/>
  <c r="P18" i="17"/>
  <c r="C68" i="17"/>
  <c r="R19" i="17"/>
  <c r="R13" i="17" s="1"/>
  <c r="R11" i="17" s="1"/>
  <c r="Q39" i="17"/>
  <c r="F11" i="17"/>
  <c r="P47" i="17"/>
  <c r="P46" i="17" s="1"/>
  <c r="C46" i="17"/>
  <c r="M25" i="17"/>
  <c r="P21" i="17"/>
  <c r="M13" i="17"/>
  <c r="M11" i="17" s="1"/>
  <c r="L19" i="17"/>
  <c r="P42" i="17"/>
  <c r="S19" i="17"/>
  <c r="Q23" i="17"/>
  <c r="Q22" i="17" s="1"/>
  <c r="S14" i="17"/>
  <c r="O11" i="17"/>
  <c r="O38" i="17" s="1"/>
  <c r="O44" i="17" s="1"/>
  <c r="P43" i="17"/>
  <c r="P34" i="17"/>
  <c r="S32" i="17"/>
  <c r="S25" i="17" s="1"/>
  <c r="L32" i="17"/>
  <c r="L26" i="17"/>
  <c r="Q26" i="17"/>
  <c r="N25" i="17"/>
  <c r="N38" i="17" s="1"/>
  <c r="N44" i="17" s="1"/>
  <c r="F25" i="17"/>
  <c r="E25" i="17"/>
  <c r="H26" i="17"/>
  <c r="I25" i="17"/>
  <c r="R32" i="17"/>
  <c r="J25" i="17"/>
  <c r="H32" i="17"/>
  <c r="D25" i="17"/>
  <c r="H19" i="17"/>
  <c r="I13" i="17"/>
  <c r="I11" i="17" s="1"/>
  <c r="Q19" i="17"/>
  <c r="P20" i="17"/>
  <c r="C19" i="17"/>
  <c r="D13" i="17"/>
  <c r="D11" i="17" s="1"/>
  <c r="Q14" i="17"/>
  <c r="L14" i="17"/>
  <c r="H14" i="17"/>
  <c r="C14" i="17"/>
  <c r="C13" i="17" s="1"/>
  <c r="C11" i="17" s="1"/>
  <c r="L49" i="17"/>
  <c r="L88" i="17" s="1"/>
  <c r="Q83" i="17"/>
  <c r="G38" i="17"/>
  <c r="G44" i="17" s="1"/>
  <c r="E11" i="17"/>
  <c r="S83" i="17"/>
  <c r="P17" i="17"/>
  <c r="P29" i="17"/>
  <c r="P31" i="17"/>
  <c r="P30" i="17" s="1"/>
  <c r="P33" i="17"/>
  <c r="P37" i="17"/>
  <c r="P60" i="17"/>
  <c r="P59" i="17" s="1"/>
  <c r="P16" i="17"/>
  <c r="P28" i="17"/>
  <c r="P40" i="17"/>
  <c r="I62" i="17"/>
  <c r="Q62" i="17" s="1"/>
  <c r="R77" i="17"/>
  <c r="J83" i="17"/>
  <c r="R83" i="17" s="1"/>
  <c r="C35" i="17"/>
  <c r="P51" i="17"/>
  <c r="H53" i="17"/>
  <c r="P53" i="17" s="1"/>
  <c r="D83" i="17"/>
  <c r="C83" i="17" s="1"/>
  <c r="L35" i="17"/>
  <c r="I49" i="17"/>
  <c r="D62" i="17"/>
  <c r="C62" i="17" s="1"/>
  <c r="K65" i="17"/>
  <c r="S65" i="17" s="1"/>
  <c r="J68" i="17"/>
  <c r="I91" i="17"/>
  <c r="Q91" i="17" s="1"/>
  <c r="C66" i="17"/>
  <c r="D68" i="17"/>
  <c r="P50" i="17" l="1"/>
  <c r="Q49" i="17"/>
  <c r="P19" i="17"/>
  <c r="H13" i="17"/>
  <c r="H11" i="17" s="1"/>
  <c r="I38" i="17"/>
  <c r="P80" i="17"/>
  <c r="H77" i="17"/>
  <c r="Q77" i="17"/>
  <c r="P77" i="17" s="1"/>
  <c r="P32" i="17"/>
  <c r="R25" i="17"/>
  <c r="R38" i="17" s="1"/>
  <c r="R44" i="17" s="1"/>
  <c r="P68" i="17"/>
  <c r="J88" i="17"/>
  <c r="R88" i="17" s="1"/>
  <c r="R49" i="17"/>
  <c r="P49" i="17"/>
  <c r="I88" i="17"/>
  <c r="Q88" i="17" s="1"/>
  <c r="P39" i="17"/>
  <c r="F38" i="17"/>
  <c r="F44" i="17" s="1"/>
  <c r="S13" i="17"/>
  <c r="S11" i="17" s="1"/>
  <c r="S38" i="17" s="1"/>
  <c r="S44" i="17" s="1"/>
  <c r="M38" i="17"/>
  <c r="M44" i="17" s="1"/>
  <c r="P26" i="17"/>
  <c r="Q13" i="17"/>
  <c r="Q11" i="17" s="1"/>
  <c r="L13" i="17"/>
  <c r="L11" i="17" s="1"/>
  <c r="Q25" i="17"/>
  <c r="H25" i="17"/>
  <c r="L25" i="17"/>
  <c r="J38" i="17"/>
  <c r="J44" i="17" s="1"/>
  <c r="E38" i="17"/>
  <c r="E44" i="17" s="1"/>
  <c r="D38" i="17"/>
  <c r="P14" i="17"/>
  <c r="K88" i="17"/>
  <c r="S88" i="17" s="1"/>
  <c r="P36" i="17"/>
  <c r="P35" i="17"/>
  <c r="D88" i="17"/>
  <c r="C88" i="17" s="1"/>
  <c r="H49" i="17"/>
  <c r="H88" i="17" s="1"/>
  <c r="H38" i="17" l="1"/>
  <c r="H44" i="17" s="1"/>
  <c r="P25" i="17"/>
  <c r="Q38" i="17"/>
  <c r="Q44" i="17" s="1"/>
  <c r="P13" i="17"/>
  <c r="P11" i="17" s="1"/>
  <c r="P38" i="17" s="1"/>
  <c r="P44" i="17" s="1"/>
  <c r="I44" i="17"/>
  <c r="L38" i="17"/>
  <c r="L44" i="17" s="1"/>
  <c r="P88" i="17"/>
  <c r="D44" i="17"/>
  <c r="C38" i="17"/>
  <c r="C44" i="17" s="1"/>
</calcChain>
</file>

<file path=xl/sharedStrings.xml><?xml version="1.0" encoding="utf-8"?>
<sst xmlns="http://schemas.openxmlformats.org/spreadsheetml/2006/main" count="1042" uniqueCount="183">
  <si>
    <t>Інформація</t>
  </si>
  <si>
    <t xml:space="preserve">     (код бюджету  0457860600)</t>
  </si>
  <si>
    <t>у тому числі:</t>
  </si>
  <si>
    <t xml:space="preserve">2007 рік </t>
  </si>
  <si>
    <t>загальний фонд</t>
  </si>
  <si>
    <t>спеціальний фонд</t>
  </si>
  <si>
    <t>у тому числі бюджет розвитку</t>
  </si>
  <si>
    <t xml:space="preserve">на </t>
  </si>
  <si>
    <t xml:space="preserve"> 01.10.2007</t>
  </si>
  <si>
    <t>15=7-11</t>
  </si>
  <si>
    <t>16=8-12</t>
  </si>
  <si>
    <t>17=9-13</t>
  </si>
  <si>
    <t>18=10-14</t>
  </si>
  <si>
    <t>Н А Д Х О Д Ж Е Н Н Я</t>
  </si>
  <si>
    <t>10000000</t>
  </si>
  <si>
    <t>Податкові надходження</t>
  </si>
  <si>
    <t>13010200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</si>
  <si>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</t>
  </si>
  <si>
    <t>18000000</t>
  </si>
  <si>
    <t>Місцеві податки та збори, що сплачуються (перераховуються) згідно з Податковим кодексом України</t>
  </si>
  <si>
    <t>18010000</t>
  </si>
  <si>
    <t>Податок на майно</t>
  </si>
  <si>
    <t>18010100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</si>
  <si>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</si>
  <si>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18010200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</si>
  <si>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</si>
  <si>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18010300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</si>
  <si>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</si>
  <si>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18010400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</si>
  <si>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</si>
  <si>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18050000</t>
  </si>
  <si>
    <t>Єдиний податок</t>
  </si>
  <si>
    <t>18050300</t>
  </si>
  <si>
    <t>Єдиний податок з юридичних осіб</t>
  </si>
  <si>
    <t>18050400</t>
  </si>
  <si>
    <t>Єдиний податок з фізичних осіб</t>
  </si>
  <si>
    <t>19000000</t>
  </si>
  <si>
    <t>Інші податки та збори</t>
  </si>
  <si>
    <t>19090000</t>
  </si>
  <si>
    <t>Податки і збори, не віднесені до інших категорій, та кошти, що передаються (отримуються) відповідно до бюджетного законодавства</t>
  </si>
  <si>
    <t>19090500</t>
  </si>
  <si>
    <t>Податки та збори, не віднесені до інших категорій</t>
  </si>
  <si>
    <t>20000000</t>
  </si>
  <si>
    <t>Неподаткові надходження</t>
  </si>
  <si>
    <t>21080000</t>
  </si>
  <si>
    <t>Інші надходження</t>
  </si>
  <si>
    <t>21081100</t>
  </si>
  <si>
    <t>Адміністративні штрафи та інші санкції</t>
  </si>
  <si>
    <t>21081500</t>
  </si>
  <si>
    <t>24060300</t>
  </si>
  <si>
    <t>30000000</t>
  </si>
  <si>
    <t>Доходи від операцій з капіталом</t>
  </si>
  <si>
    <t>31010200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</si>
  <si>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</t>
  </si>
  <si>
    <t>40000000</t>
  </si>
  <si>
    <t>Офіційні трансферти</t>
  </si>
  <si>
    <t>41040400</t>
  </si>
  <si>
    <t>Інші дотації з місцевого бюджету</t>
  </si>
  <si>
    <t>25000000</t>
  </si>
  <si>
    <t>Власні надходження бюджетних установ</t>
  </si>
  <si>
    <t>25020000</t>
  </si>
  <si>
    <t>Інші джерела власних надходжень бюджетних установ</t>
  </si>
  <si>
    <t>УСЬОГО ДОХОДІВ власних та закріплених</t>
  </si>
  <si>
    <t>Державне управління</t>
  </si>
  <si>
    <t>Керівництво і управління у відповідній сфері у містах (місті Києві), селищах, селах, територіальних громадах</t>
  </si>
  <si>
    <t>Соціальний захист та соціальне забезпечення</t>
  </si>
  <si>
    <t>Надання соціальних та реабілітаційних послуг громадянам похилого віку, особам з інвалідністю, дітям з інвалідністю в установах соціального обслуговування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</si>
  <si>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</si>
  <si>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Надання реабілітаційних послуг особам з інвалідністю та дітям з інвалідністю</t>
  </si>
  <si>
    <t>Заклади і заходи з питань дітей та їх соціального захисту</t>
  </si>
  <si>
    <t>Заходи державної політики з питань дітей та їх соціального захисту</t>
  </si>
  <si>
    <t>Грошова компенсація за належні для отримання жилі приміщення для окремих категорій населення відповідно до законодавства</t>
  </si>
  <si>
    <t>Інші заклади та заходи</t>
  </si>
  <si>
    <t>Культура і мистецтво</t>
  </si>
  <si>
    <t>Інші заклади та заходи в галузі культури і мистецтва</t>
  </si>
  <si>
    <t>Інші заходи в галузі культури і мистецтва</t>
  </si>
  <si>
    <t>Фізична культура і спорт</t>
  </si>
  <si>
    <t>Інші заходи з розвитку фізичної культури та спорту</t>
  </si>
  <si>
    <t>Житлово-комунальне господарство</t>
  </si>
  <si>
    <t>Організація благоустрою населених пунктів</t>
  </si>
  <si>
    <t>Реалізація державних та місцевих житлових програм</t>
  </si>
  <si>
    <t>Інша діяльність щодо забезпечення житлом громадян</t>
  </si>
  <si>
    <t>Інша діяльність у сфері житлово-комунального господарства</t>
  </si>
  <si>
    <t>Економічна діяльність</t>
  </si>
  <si>
    <t>Зв'язок, телекомунікації та інформатика</t>
  </si>
  <si>
    <t>Реалізація Національної програми інформатизації</t>
  </si>
  <si>
    <t>Інша діяльність</t>
  </si>
  <si>
    <t>Захист населення і територій від надзвичайних ситуацій</t>
  </si>
  <si>
    <t>Заходи із запобігання та ліквідації надзвичайних ситуацій та наслідків стихійного лиха</t>
  </si>
  <si>
    <t>Резервний фонд</t>
  </si>
  <si>
    <t>Резервний фонд місцевого бюджету</t>
  </si>
  <si>
    <t>0210160</t>
  </si>
  <si>
    <t>0813104</t>
  </si>
  <si>
    <t>0813105</t>
  </si>
  <si>
    <t>0213111</t>
  </si>
  <si>
    <t>0213112</t>
  </si>
  <si>
    <t>0213242</t>
  </si>
  <si>
    <t>0813242</t>
  </si>
  <si>
    <t>0214082</t>
  </si>
  <si>
    <t>0215061</t>
  </si>
  <si>
    <t>1216030</t>
  </si>
  <si>
    <t>1216086</t>
  </si>
  <si>
    <t>1216090</t>
  </si>
  <si>
    <t>0217520</t>
  </si>
  <si>
    <t>0817520</t>
  </si>
  <si>
    <t>1218110</t>
  </si>
  <si>
    <t>3718710</t>
  </si>
  <si>
    <t>ВИДАТКИ</t>
  </si>
  <si>
    <t>РАЗОМ ДОХОДІВ:</t>
  </si>
  <si>
    <t>0100</t>
  </si>
  <si>
    <t>3000</t>
  </si>
  <si>
    <t>Інші неподаткові надходження</t>
  </si>
  <si>
    <t>Надходження від плати за послуги, що надаються бюджетними установами згідно із законодавством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</si>
  <si>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 </t>
  </si>
  <si>
    <t xml:space="preserve"> РАЗОМ ВИДАТКИ:</t>
  </si>
  <si>
    <t>Код класифікації доходів / видатків</t>
  </si>
  <si>
    <t>Показники бюджету району</t>
  </si>
  <si>
    <t>На початок періоду</t>
  </si>
  <si>
    <t>На кінець періоду</t>
  </si>
  <si>
    <t>Інші розрахунки</t>
  </si>
  <si>
    <t>Зовнішні запозичення</t>
  </si>
  <si>
    <t>Довідково:</t>
  </si>
  <si>
    <t>Зміни обсягів бюджетних коштів на рахунках бюджетних установ</t>
  </si>
  <si>
    <t>Штрафні санкції, що застосовуються відповідно до Закону України "Про державне регулювання виробництва і обігу спирту етилового, спиртових дистилятів, біоетанолу, алкогольних напоїв, тютюнових виробів, тютюнової сировини, рідин, що використовуються в електронних сигаретах, та пального</t>
  </si>
  <si>
    <t>вик. Гайдай Людмила</t>
  </si>
  <si>
    <t>0213114</t>
  </si>
  <si>
    <t>Забезпечення умов для догляду та виховання дітей і молоді в дитячих будинках сімейного типу, прийомних сім`ях та сім`ях патронатних вихователів</t>
  </si>
  <si>
    <t>Надання комплексу послуг дітям-сиротам, дітям, позбавленим батьківського піклування, особам з їх числа та дітям віком від 3 до 18 років, які опинились у складних життєвих обставинах, закладами, які надають соціальні послуги дітям</t>
  </si>
  <si>
    <t>тис. грн.</t>
  </si>
  <si>
    <t>Інші субвенції з місцевого бюджету</t>
  </si>
  <si>
    <t>Утримання та ефективна експлуатація об'єктів житлово-комунального господарства</t>
  </si>
  <si>
    <t>Експлуатація та технічне обслуговування житлового фонду</t>
  </si>
  <si>
    <t>Реалізація проектів (заходів) з відновлення об'єктів житлового фонду, пошкоджених/знищених внаслідок збройної агресії, за рахунок коштів місцевих бюджетів</t>
  </si>
  <si>
    <t>Начальник фінансового відділу                                                            Людмила ШМАТКОВА</t>
  </si>
  <si>
    <t>Субвенція з місцевого бюджету на реалізацію публічного інвестиційного проекту із виплати грошової компенсації за належні для отримання жилі приміщення для сімей осіб, визначених пунктами 2 - 5 частини першої статті 10-1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умов, за рахунок відповідної субвенції з державного бюджету</t>
  </si>
  <si>
    <t>Реалізація публічного інвестиційного проекту із виплати грошової компенсації за належні для отримання жилі приміщення для сімей осіб, визначених пунктами 2–5 частини першої статті 10-1 Закону України «Про статус ветеранів війни, гарантії їх соціального захисту», для осіб з інвалідністю I–II груп,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зв’язку з військовою агресією Російської Федерації проти України, визначених пунктами 11–14 частини другої статті 7 Закону України «Про статус ветеранів війни, гарантії їх соціального захисту», та які потребують поліпшення житлових умов</t>
  </si>
  <si>
    <t>0813225</t>
  </si>
  <si>
    <t xml:space="preserve">Штрафні санкції за порушення законодавства про патентування, за порушення норм регулювання обігу готівки та про застосування реєстраторів розрахункових операцій у сфері торгівлі, громадського харчування та послуг </t>
  </si>
  <si>
    <t>0216030</t>
  </si>
  <si>
    <t>Динаміка виконання показників за 2026 рік у порівнянні з аналогічним періодом 2025 року</t>
  </si>
  <si>
    <t>Субвенція з місцевого бюджету на підготовку та реалізацію публічних інвестиційних проектів / програм публічних інвестицій</t>
  </si>
  <si>
    <t>0210180</t>
  </si>
  <si>
    <t>Інша діяльність у сфері державного управління</t>
  </si>
  <si>
    <t>Регіональний розвиток та інші публічні інвестиційні проекти / програми публічних інвестицій</t>
  </si>
  <si>
    <t>Підготовка та реалізація публічних інвестиційних проектів / програм публічних інвестицій за рахунок коштів місцевого бюджету в інших секторах економічної діяльності</t>
  </si>
  <si>
    <t>Забезпечення діяльності місцевих центрів фізичного здоров’я населення та проведення фізкультурно-масових заходів серед населення регіону</t>
  </si>
  <si>
    <t>Інші заходи та заклади у сфері соціального захисту і соціального забезпечення</t>
  </si>
  <si>
    <t>* надходження 2025 приведені у співставні умови 2026</t>
  </si>
  <si>
    <t xml:space="preserve">      про виконання бюджету Саксаганського району у місті Кривий Ріг станом на 01.03.2026 року </t>
  </si>
  <si>
    <t>Уточнений річний план станом на 28.02.2026 (з урахуванням довідок по власним надходженням бюджетних установ)</t>
  </si>
  <si>
    <t xml:space="preserve">Уточнений план загального фонду на січень-лютий 2026 року
</t>
  </si>
  <si>
    <t xml:space="preserve">Виконано за січень-лютий 2026 року </t>
  </si>
  <si>
    <t>Виконано за січень-лютий 2025 року (у співставних умовах до класифікації 2026р)</t>
  </si>
  <si>
    <t xml:space="preserve">      про виконання бюджету Саксаганського району у місті Кривий Ріг станом на 01.04.2026 року </t>
  </si>
  <si>
    <t>Уточнений річний план станом на 31.03.2026 (з урахуванням довідок по власним надходженням бюджетних установ)</t>
  </si>
  <si>
    <t xml:space="preserve">Уточнений план загального фонду на січень-березень 2026 року
</t>
  </si>
  <si>
    <t xml:space="preserve">Виконано за січень-березень 2026 року </t>
  </si>
  <si>
    <t>Виконано за січень-березень 2025 року (у співставних умовах до класифікації 2026р)</t>
  </si>
  <si>
    <t xml:space="preserve">      про виконання бюджету Саксаганського району у місті Кривий Ріг станом на 01.05.2026 року </t>
  </si>
  <si>
    <t>Уточнений річний план станом на 30.04.2026 (з урахуванням довідок по власним надходженням бюджетних установ)</t>
  </si>
  <si>
    <t xml:space="preserve">Уточнений план загального фонду на січень-квітень 2026 року
</t>
  </si>
  <si>
    <t xml:space="preserve">Виконано за січень-квітень 2026 року </t>
  </si>
  <si>
    <t>Виконано за січень-квітень 2025 року (у співставних умовах до класифікації 2026р)</t>
  </si>
  <si>
    <t xml:space="preserve">      про виконання бюджету Саксаганського району у місті Кривий Ріг станом на 01.06.2026 року </t>
  </si>
  <si>
    <t>Уточнений річний план станом на 31.05.2026 (з урахуванням довідок по власним надходженням бюджетних установ)</t>
  </si>
  <si>
    <t xml:space="preserve">Уточнений план загального фонду на січень-травень 2026 року
</t>
  </si>
  <si>
    <t xml:space="preserve">Виконано за січень-травень 2026 року </t>
  </si>
  <si>
    <t>Виконано за січень-травень 2025 року (у співставних умовах до класифікації 2026р)</t>
  </si>
  <si>
    <t>Субвенція з місцевого бюджету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 за рахунок відповідної субвенції з державного бюджету</t>
  </si>
  <si>
    <t>0813221</t>
  </si>
  <si>
    <t>Грошова компенсація за належні для отримання жилі приміщення для сімей осіб, визначених пунктами 2 - 5 частини першої статті 10-1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</si>
  <si>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 xml:space="preserve">      про виконання бюджету Саксаганського району у місті Кривий Ріг станом на 01.07.2026 року </t>
  </si>
  <si>
    <t>Уточнений річний план станом на 30.06.2026 (з урахуванням довідок по власним надходженням бюджетних установ)</t>
  </si>
  <si>
    <t xml:space="preserve">Уточнений план загального фонду на січень-червень 2026 року
</t>
  </si>
  <si>
    <t xml:space="preserve">Виконано за січень-червень 2026 року </t>
  </si>
  <si>
    <t>Виконано за січень-червень 2025 року (у співставних умовах до класифікації 2026р)</t>
  </si>
  <si>
    <t>0213131</t>
  </si>
  <si>
    <t xml:space="preserve"> 
Здійснення заходів та реалізація проектів на виконання Державної цільової соціальної програми "Молодь України"</t>
  </si>
  <si>
    <t xml:space="preserve">      про виконання бюджету Саксаганського району у місті Кривий Ріг станом на 01.08.2026 року </t>
  </si>
  <si>
    <t>Уточнений річний план станом на 31.07.2026 (з урахуванням довідок по власним надходженням бюджетних установ)</t>
  </si>
  <si>
    <t xml:space="preserve">Уточнений план загального фонду на січень-липень 2026 року
</t>
  </si>
  <si>
    <t xml:space="preserve">Виконано за січень-липень 2026 року </t>
  </si>
  <si>
    <t>Виконано за січень-липень 2025 року (у співставних умовах до класифікації 2026р)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</si>
</sst>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"/>
    <numFmt numFmtId="165" formatCode="#,##0.0\ _₴;\-#,##0.0\ _₴"/>
    <numFmt numFmtId="166" formatCode="#,##0.0_ ;\-#,##0.0\ "/>
    <numFmt numFmtId="167" formatCode="#,##0.000_ ;\-#,##0.000\ "/>
  </numFmts>
  <fonts count="44" x14ac:knownFonts="1">
    <font>
      <sz val="10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color indexed="63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i/>
      <sz val="30"/>
      <name val="Times New Roman"/>
      <family val="1"/>
      <charset val="204"/>
    </font>
    <font>
      <sz val="30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14"/>
      <name val="Arial Cyr"/>
      <family val="2"/>
      <charset val="204"/>
    </font>
    <font>
      <sz val="16"/>
      <name val="Arial Cyr"/>
      <family val="2"/>
      <charset val="204"/>
    </font>
    <font>
      <sz val="17"/>
      <name val="Times New Roman"/>
      <family val="1"/>
      <charset val="204"/>
    </font>
    <font>
      <sz val="18"/>
      <name val="Times New Roman"/>
      <family val="1"/>
      <charset val="204"/>
    </font>
    <font>
      <i/>
      <sz val="17"/>
      <name val="Times New Roman"/>
      <family val="1"/>
      <charset val="204"/>
    </font>
    <font>
      <i/>
      <sz val="18"/>
      <name val="Times New Roman"/>
      <family val="1"/>
      <charset val="204"/>
    </font>
    <font>
      <b/>
      <i/>
      <sz val="17"/>
      <name val="Times New Roman"/>
      <family val="1"/>
      <charset val="204"/>
    </font>
    <font>
      <sz val="18"/>
      <color indexed="63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24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b/>
      <sz val="15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sz val="15"/>
      <color rgb="FF000000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3" fillId="0" borderId="0" xfId="0" applyFont="1"/>
    <xf numFmtId="0" fontId="6" fillId="0" borderId="1" xfId="0" applyFont="1" applyFill="1" applyBorder="1" applyAlignment="1" applyProtection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0" fontId="3" fillId="3" borderId="0" xfId="0" applyFont="1" applyFill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8" fillId="0" borderId="0" xfId="0" applyFont="1"/>
    <xf numFmtId="0" fontId="10" fillId="4" borderId="1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49" fontId="10" fillId="4" borderId="1" xfId="0" applyNumberFormat="1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center" wrapText="1"/>
    </xf>
    <xf numFmtId="0" fontId="13" fillId="4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6" fillId="0" borderId="0" xfId="0" applyFont="1"/>
    <xf numFmtId="0" fontId="17" fillId="0" borderId="0" xfId="0" applyFont="1"/>
    <xf numFmtId="4" fontId="3" fillId="0" borderId="0" xfId="0" applyNumberFormat="1" applyFont="1"/>
    <xf numFmtId="0" fontId="18" fillId="0" borderId="0" xfId="0" applyFont="1"/>
    <xf numFmtId="0" fontId="0" fillId="0" borderId="0" xfId="0" applyFont="1"/>
    <xf numFmtId="0" fontId="19" fillId="0" borderId="0" xfId="0" applyFont="1"/>
    <xf numFmtId="0" fontId="20" fillId="0" borderId="1" xfId="0" applyFont="1" applyFill="1" applyBorder="1" applyAlignment="1">
      <alignment vertical="center" wrapText="1"/>
    </xf>
    <xf numFmtId="4" fontId="21" fillId="2" borderId="1" xfId="0" applyNumberFormat="1" applyFont="1" applyFill="1" applyBorder="1" applyAlignment="1">
      <alignment horizontal="center" vertical="center"/>
    </xf>
    <xf numFmtId="4" fontId="21" fillId="3" borderId="1" xfId="0" applyNumberFormat="1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 wrapText="1"/>
    </xf>
    <xf numFmtId="4" fontId="23" fillId="2" borderId="1" xfId="0" applyNumberFormat="1" applyFont="1" applyFill="1" applyBorder="1" applyAlignment="1">
      <alignment horizontal="center" vertical="center"/>
    </xf>
    <xf numFmtId="4" fontId="23" fillId="3" borderId="1" xfId="0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vertical="center" wrapText="1"/>
    </xf>
    <xf numFmtId="0" fontId="21" fillId="0" borderId="0" xfId="0" applyFont="1"/>
    <xf numFmtId="0" fontId="21" fillId="0" borderId="0" xfId="0" applyFont="1" applyFill="1"/>
    <xf numFmtId="0" fontId="25" fillId="2" borderId="0" xfId="0" applyFont="1" applyFill="1"/>
    <xf numFmtId="0" fontId="21" fillId="2" borderId="0" xfId="0" applyFont="1" applyFill="1"/>
    <xf numFmtId="0" fontId="21" fillId="3" borderId="0" xfId="0" applyFont="1" applyFill="1"/>
    <xf numFmtId="0" fontId="25" fillId="3" borderId="0" xfId="0" applyFont="1" applyFill="1"/>
    <xf numFmtId="0" fontId="26" fillId="0" borderId="0" xfId="0" applyFont="1"/>
    <xf numFmtId="49" fontId="11" fillId="4" borderId="1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vertical="center"/>
    </xf>
    <xf numFmtId="164" fontId="3" fillId="0" borderId="1" xfId="0" applyNumberFormat="1" applyFont="1" applyFill="1" applyBorder="1" applyAlignment="1">
      <alignment vertical="center"/>
    </xf>
    <xf numFmtId="164" fontId="8" fillId="5" borderId="1" xfId="0" applyNumberFormat="1" applyFont="1" applyFill="1" applyBorder="1" applyAlignment="1">
      <alignment vertical="center"/>
    </xf>
    <xf numFmtId="165" fontId="10" fillId="4" borderId="1" xfId="0" applyNumberFormat="1" applyFont="1" applyFill="1" applyBorder="1" applyAlignment="1">
      <alignment horizontal="right" vertical="center" wrapText="1"/>
    </xf>
    <xf numFmtId="165" fontId="11" fillId="4" borderId="1" xfId="0" applyNumberFormat="1" applyFont="1" applyFill="1" applyBorder="1" applyAlignment="1">
      <alignment horizontal="right" vertical="center" wrapText="1"/>
    </xf>
    <xf numFmtId="165" fontId="11" fillId="0" borderId="1" xfId="0" applyNumberFormat="1" applyFont="1" applyFill="1" applyBorder="1" applyAlignment="1">
      <alignment horizontal="right" vertical="center" wrapText="1"/>
    </xf>
    <xf numFmtId="166" fontId="3" fillId="0" borderId="0" xfId="0" applyNumberFormat="1" applyFont="1"/>
    <xf numFmtId="167" fontId="3" fillId="0" borderId="0" xfId="0" applyNumberFormat="1" applyFont="1"/>
    <xf numFmtId="165" fontId="5" fillId="4" borderId="1" xfId="0" applyNumberFormat="1" applyFont="1" applyFill="1" applyBorder="1" applyAlignment="1">
      <alignment horizontal="right" vertical="center" wrapText="1"/>
    </xf>
    <xf numFmtId="165" fontId="5" fillId="6" borderId="1" xfId="0" applyNumberFormat="1" applyFont="1" applyFill="1" applyBorder="1" applyAlignment="1">
      <alignment vertical="center"/>
    </xf>
    <xf numFmtId="165" fontId="5" fillId="6" borderId="1" xfId="0" applyNumberFormat="1" applyFont="1" applyFill="1" applyBorder="1" applyAlignment="1">
      <alignment horizontal="right" vertical="center" wrapText="1"/>
    </xf>
    <xf numFmtId="167" fontId="2" fillId="0" borderId="0" xfId="0" applyNumberFormat="1" applyFont="1"/>
    <xf numFmtId="0" fontId="2" fillId="0" borderId="0" xfId="0" applyFont="1"/>
    <xf numFmtId="164" fontId="5" fillId="5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28" fillId="0" borderId="1" xfId="0" applyFont="1" applyBorder="1" applyAlignment="1">
      <alignment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29" fillId="0" borderId="1" xfId="0" applyFont="1" applyBorder="1" applyAlignment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164" fontId="30" fillId="0" borderId="1" xfId="0" applyNumberFormat="1" applyFont="1" applyFill="1" applyBorder="1" applyAlignment="1">
      <alignment vertical="center"/>
    </xf>
    <xf numFmtId="164" fontId="31" fillId="0" borderId="1" xfId="0" applyNumberFormat="1" applyFont="1" applyFill="1" applyBorder="1" applyAlignment="1">
      <alignment vertical="center"/>
    </xf>
    <xf numFmtId="164" fontId="30" fillId="5" borderId="1" xfId="0" applyNumberFormat="1" applyFont="1" applyFill="1" applyBorder="1" applyAlignment="1">
      <alignment vertical="center"/>
    </xf>
    <xf numFmtId="164" fontId="32" fillId="5" borderId="1" xfId="0" applyNumberFormat="1" applyFont="1" applyFill="1" applyBorder="1" applyAlignment="1">
      <alignment vertical="center"/>
    </xf>
    <xf numFmtId="165" fontId="35" fillId="4" borderId="1" xfId="0" applyNumberFormat="1" applyFont="1" applyFill="1" applyBorder="1" applyAlignment="1">
      <alignment horizontal="right" vertical="center" wrapText="1"/>
    </xf>
    <xf numFmtId="165" fontId="36" fillId="4" borderId="1" xfId="0" applyNumberFormat="1" applyFont="1" applyFill="1" applyBorder="1" applyAlignment="1">
      <alignment horizontal="right" vertical="center" wrapText="1"/>
    </xf>
    <xf numFmtId="165" fontId="36" fillId="0" borderId="1" xfId="0" applyNumberFormat="1" applyFont="1" applyFill="1" applyBorder="1" applyAlignment="1">
      <alignment horizontal="right" vertical="center" wrapText="1"/>
    </xf>
    <xf numFmtId="165" fontId="32" fillId="4" borderId="1" xfId="0" applyNumberFormat="1" applyFont="1" applyFill="1" applyBorder="1" applyAlignment="1">
      <alignment horizontal="right" vertical="center" wrapText="1"/>
    </xf>
    <xf numFmtId="165" fontId="32" fillId="6" borderId="1" xfId="0" applyNumberFormat="1" applyFont="1" applyFill="1" applyBorder="1" applyAlignment="1">
      <alignment horizontal="right" vertical="center" wrapText="1"/>
    </xf>
    <xf numFmtId="165" fontId="32" fillId="6" borderId="1" xfId="0" applyNumberFormat="1" applyFont="1" applyFill="1" applyBorder="1" applyAlignment="1">
      <alignment vertical="center"/>
    </xf>
    <xf numFmtId="49" fontId="33" fillId="4" borderId="1" xfId="0" applyNumberFormat="1" applyFont="1" applyFill="1" applyBorder="1" applyAlignment="1">
      <alignment horizontal="center" vertical="center" wrapText="1"/>
    </xf>
    <xf numFmtId="0" fontId="34" fillId="4" borderId="1" xfId="0" applyFont="1" applyFill="1" applyBorder="1" applyAlignment="1">
      <alignment horizontal="center" vertical="center" wrapText="1"/>
    </xf>
    <xf numFmtId="49" fontId="34" fillId="4" borderId="1" xfId="0" applyNumberFormat="1" applyFont="1" applyFill="1" applyBorder="1" applyAlignment="1">
      <alignment horizontal="center" vertical="center" wrapText="1"/>
    </xf>
    <xf numFmtId="0" fontId="33" fillId="4" borderId="1" xfId="0" applyFont="1" applyFill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4" fontId="31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164" fontId="39" fillId="0" borderId="1" xfId="0" applyNumberFormat="1" applyFont="1" applyFill="1" applyBorder="1" applyAlignment="1">
      <alignment vertical="center"/>
    </xf>
    <xf numFmtId="164" fontId="40" fillId="0" borderId="1" xfId="0" applyNumberFormat="1" applyFont="1" applyFill="1" applyBorder="1" applyAlignment="1">
      <alignment vertical="center"/>
    </xf>
    <xf numFmtId="4" fontId="40" fillId="0" borderId="1" xfId="0" applyNumberFormat="1" applyFont="1" applyFill="1" applyBorder="1" applyAlignment="1">
      <alignment vertical="center"/>
    </xf>
    <xf numFmtId="164" fontId="39" fillId="5" borderId="1" xfId="0" applyNumberFormat="1" applyFont="1" applyFill="1" applyBorder="1" applyAlignment="1">
      <alignment vertical="center"/>
    </xf>
    <xf numFmtId="164" fontId="41" fillId="5" borderId="1" xfId="0" applyNumberFormat="1" applyFont="1" applyFill="1" applyBorder="1" applyAlignment="1">
      <alignment vertical="center"/>
    </xf>
    <xf numFmtId="165" fontId="42" fillId="4" borderId="1" xfId="0" applyNumberFormat="1" applyFont="1" applyFill="1" applyBorder="1" applyAlignment="1">
      <alignment horizontal="right" vertical="center" wrapText="1"/>
    </xf>
    <xf numFmtId="165" fontId="43" fillId="4" borderId="1" xfId="0" applyNumberFormat="1" applyFont="1" applyFill="1" applyBorder="1" applyAlignment="1">
      <alignment horizontal="right" vertical="center" wrapText="1"/>
    </xf>
    <xf numFmtId="165" fontId="43" fillId="0" borderId="1" xfId="0" applyNumberFormat="1" applyFont="1" applyFill="1" applyBorder="1" applyAlignment="1">
      <alignment horizontal="right" vertical="center" wrapText="1"/>
    </xf>
    <xf numFmtId="165" fontId="41" fillId="4" borderId="1" xfId="0" applyNumberFormat="1" applyFont="1" applyFill="1" applyBorder="1" applyAlignment="1">
      <alignment horizontal="right" vertical="center" wrapText="1"/>
    </xf>
    <xf numFmtId="165" fontId="41" fillId="6" borderId="1" xfId="0" applyNumberFormat="1" applyFont="1" applyFill="1" applyBorder="1" applyAlignment="1">
      <alignment horizontal="right" vertical="center" wrapText="1"/>
    </xf>
    <xf numFmtId="165" fontId="41" fillId="6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2" fontId="4" fillId="3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2"/>
  <sheetViews>
    <sheetView tabSelected="1" zoomScale="60" zoomScaleNormal="60" workbookViewId="0">
      <pane ySplit="9" topLeftCell="A10" activePane="bottomLeft" state="frozen"/>
      <selection activeCell="A6" sqref="A6"/>
      <selection pane="bottomLeft" activeCell="O89" sqref="O89"/>
    </sheetView>
  </sheetViews>
  <sheetFormatPr defaultRowHeight="15.6" x14ac:dyDescent="0.3"/>
  <cols>
    <col min="1" max="1" width="12.44140625" style="1" customWidth="1"/>
    <col min="2" max="2" width="31.88671875" style="1" customWidth="1"/>
    <col min="3" max="3" width="16.5546875" style="1" customWidth="1"/>
    <col min="4" max="4" width="18.33203125" style="1" customWidth="1"/>
    <col min="5" max="5" width="16.6640625" style="1" customWidth="1"/>
    <col min="6" max="6" width="17" style="1" customWidth="1"/>
    <col min="7" max="7" width="19" style="1" customWidth="1"/>
    <col min="8" max="8" width="18.33203125" style="1" customWidth="1"/>
    <col min="9" max="9" width="16.33203125" style="1" customWidth="1"/>
    <col min="10" max="10" width="17" style="1" customWidth="1"/>
    <col min="11" max="11" width="15.21875" style="1" customWidth="1"/>
    <col min="12" max="12" width="16.6640625" style="1" customWidth="1"/>
    <col min="13" max="13" width="17" style="1" customWidth="1"/>
    <col min="14" max="14" width="16.5546875" style="1" customWidth="1"/>
    <col min="15" max="15" width="14.88671875" style="1" customWidth="1"/>
    <col min="16" max="16" width="17.6640625" style="1" customWidth="1"/>
    <col min="17" max="17" width="16.33203125" style="1" customWidth="1"/>
    <col min="18" max="18" width="17.6640625" style="1" customWidth="1"/>
    <col min="19" max="19" width="16.33203125" style="1" customWidth="1"/>
    <col min="20" max="20" width="12.6640625" style="1" customWidth="1"/>
    <col min="21" max="16384" width="8.88671875" style="1"/>
  </cols>
  <sheetData>
    <row r="1" spans="1:19" ht="39.6" customHeight="1" x14ac:dyDescent="0.3">
      <c r="A1" s="15"/>
      <c r="B1" s="123" t="s">
        <v>0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</row>
    <row r="2" spans="1:19" ht="46.8" customHeight="1" x14ac:dyDescent="0.3">
      <c r="A2" s="15"/>
      <c r="B2" s="123" t="s">
        <v>178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</row>
    <row r="3" spans="1:19" ht="38.4" customHeight="1" x14ac:dyDescent="0.3">
      <c r="A3" s="15"/>
      <c r="B3" s="124" t="s">
        <v>1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5" t="s">
        <v>128</v>
      </c>
      <c r="S3" s="125"/>
    </row>
    <row r="4" spans="1:19" ht="32.4" customHeight="1" x14ac:dyDescent="0.3">
      <c r="A4" s="120" t="s">
        <v>115</v>
      </c>
      <c r="B4" s="120" t="s">
        <v>116</v>
      </c>
      <c r="C4" s="126" t="s">
        <v>179</v>
      </c>
      <c r="D4" s="121" t="s">
        <v>2</v>
      </c>
      <c r="E4" s="121"/>
      <c r="F4" s="121"/>
      <c r="G4" s="127" t="s">
        <v>180</v>
      </c>
      <c r="H4" s="122" t="s">
        <v>181</v>
      </c>
      <c r="I4" s="120" t="s">
        <v>2</v>
      </c>
      <c r="J4" s="120"/>
      <c r="K4" s="120"/>
      <c r="L4" s="122" t="s">
        <v>182</v>
      </c>
      <c r="M4" s="120" t="s">
        <v>2</v>
      </c>
      <c r="N4" s="120"/>
      <c r="O4" s="120"/>
      <c r="P4" s="122" t="s">
        <v>139</v>
      </c>
      <c r="Q4" s="120" t="s">
        <v>2</v>
      </c>
      <c r="R4" s="120"/>
      <c r="S4" s="120"/>
    </row>
    <row r="5" spans="1:19" ht="12.75" customHeight="1" x14ac:dyDescent="0.3">
      <c r="A5" s="120"/>
      <c r="B5" s="120"/>
      <c r="C5" s="126" t="s">
        <v>3</v>
      </c>
      <c r="D5" s="121" t="s">
        <v>4</v>
      </c>
      <c r="E5" s="121" t="s">
        <v>5</v>
      </c>
      <c r="F5" s="112" t="s">
        <v>6</v>
      </c>
      <c r="G5" s="127"/>
      <c r="H5" s="122" t="s">
        <v>7</v>
      </c>
      <c r="I5" s="120" t="s">
        <v>4</v>
      </c>
      <c r="J5" s="121" t="s">
        <v>5</v>
      </c>
      <c r="K5" s="112" t="s">
        <v>6</v>
      </c>
      <c r="L5" s="122" t="s">
        <v>7</v>
      </c>
      <c r="M5" s="120" t="s">
        <v>4</v>
      </c>
      <c r="N5" s="121" t="s">
        <v>5</v>
      </c>
      <c r="O5" s="112" t="s">
        <v>6</v>
      </c>
      <c r="P5" s="122" t="s">
        <v>7</v>
      </c>
      <c r="Q5" s="120" t="s">
        <v>4</v>
      </c>
      <c r="R5" s="121" t="s">
        <v>5</v>
      </c>
      <c r="S5" s="112" t="s">
        <v>6</v>
      </c>
    </row>
    <row r="6" spans="1:19" ht="12.75" customHeight="1" x14ac:dyDescent="0.3">
      <c r="A6" s="120"/>
      <c r="B6" s="120"/>
      <c r="C6" s="126"/>
      <c r="D6" s="121"/>
      <c r="E6" s="121"/>
      <c r="F6" s="112"/>
      <c r="G6" s="127"/>
      <c r="H6" s="122" t="s">
        <v>8</v>
      </c>
      <c r="I6" s="120"/>
      <c r="J6" s="121"/>
      <c r="K6" s="112"/>
      <c r="L6" s="122" t="s">
        <v>8</v>
      </c>
      <c r="M6" s="120"/>
      <c r="N6" s="121"/>
      <c r="O6" s="112"/>
      <c r="P6" s="122" t="s">
        <v>8</v>
      </c>
      <c r="Q6" s="120"/>
      <c r="R6" s="121"/>
      <c r="S6" s="112"/>
    </row>
    <row r="7" spans="1:19" ht="72.599999999999994" customHeight="1" x14ac:dyDescent="0.3">
      <c r="A7" s="120"/>
      <c r="B7" s="120"/>
      <c r="C7" s="126"/>
      <c r="D7" s="121"/>
      <c r="E7" s="121"/>
      <c r="F7" s="112"/>
      <c r="G7" s="127"/>
      <c r="H7" s="122"/>
      <c r="I7" s="120"/>
      <c r="J7" s="121"/>
      <c r="K7" s="112"/>
      <c r="L7" s="122"/>
      <c r="M7" s="120"/>
      <c r="N7" s="121"/>
      <c r="O7" s="112"/>
      <c r="P7" s="122"/>
      <c r="Q7" s="120"/>
      <c r="R7" s="121"/>
      <c r="S7" s="112"/>
    </row>
    <row r="8" spans="1:19" ht="82.2" customHeight="1" x14ac:dyDescent="0.3">
      <c r="A8" s="120"/>
      <c r="B8" s="120"/>
      <c r="C8" s="126"/>
      <c r="D8" s="121"/>
      <c r="E8" s="121"/>
      <c r="F8" s="112"/>
      <c r="G8" s="127"/>
      <c r="H8" s="122"/>
      <c r="I8" s="120"/>
      <c r="J8" s="121"/>
      <c r="K8" s="112"/>
      <c r="L8" s="122"/>
      <c r="M8" s="120"/>
      <c r="N8" s="121"/>
      <c r="O8" s="112"/>
      <c r="P8" s="122"/>
      <c r="Q8" s="120"/>
      <c r="R8" s="121"/>
      <c r="S8" s="112"/>
    </row>
    <row r="9" spans="1:19" ht="24.75" customHeight="1" x14ac:dyDescent="0.3">
      <c r="A9" s="16"/>
      <c r="B9" s="97">
        <v>1</v>
      </c>
      <c r="C9" s="100">
        <v>2</v>
      </c>
      <c r="D9" s="97">
        <v>3</v>
      </c>
      <c r="E9" s="98">
        <v>4</v>
      </c>
      <c r="F9" s="98">
        <v>5</v>
      </c>
      <c r="G9" s="98">
        <v>6</v>
      </c>
      <c r="H9" s="97">
        <v>7</v>
      </c>
      <c r="I9" s="97">
        <v>8</v>
      </c>
      <c r="J9" s="98">
        <v>9</v>
      </c>
      <c r="K9" s="98">
        <v>10</v>
      </c>
      <c r="L9" s="2">
        <v>11</v>
      </c>
      <c r="M9" s="97">
        <v>12</v>
      </c>
      <c r="N9" s="98">
        <v>13</v>
      </c>
      <c r="O9" s="98">
        <v>14</v>
      </c>
      <c r="P9" s="99" t="s">
        <v>9</v>
      </c>
      <c r="Q9" s="97" t="s">
        <v>10</v>
      </c>
      <c r="R9" s="98" t="s">
        <v>11</v>
      </c>
      <c r="S9" s="98" t="s">
        <v>12</v>
      </c>
    </row>
    <row r="10" spans="1:19" s="6" customFormat="1" ht="28.2" customHeight="1" x14ac:dyDescent="0.3">
      <c r="A10" s="113" t="s">
        <v>13</v>
      </c>
      <c r="B10" s="113"/>
      <c r="C10" s="113"/>
      <c r="D10" s="3"/>
      <c r="E10" s="3"/>
      <c r="F10" s="3"/>
      <c r="G10" s="3"/>
      <c r="H10" s="4"/>
      <c r="I10" s="3"/>
      <c r="J10" s="3"/>
      <c r="K10" s="3"/>
      <c r="L10" s="4"/>
      <c r="M10" s="3"/>
      <c r="N10" s="3"/>
      <c r="O10" s="3"/>
      <c r="P10" s="5"/>
      <c r="Q10" s="3"/>
      <c r="R10" s="3"/>
      <c r="S10" s="3"/>
    </row>
    <row r="11" spans="1:19" ht="20.399999999999999" x14ac:dyDescent="0.3">
      <c r="A11" s="90" t="s">
        <v>14</v>
      </c>
      <c r="B11" s="8" t="s">
        <v>15</v>
      </c>
      <c r="C11" s="101">
        <f>C12+C13+C22</f>
        <v>93838.67</v>
      </c>
      <c r="D11" s="101">
        <f>D12+D13+D22</f>
        <v>93838.67</v>
      </c>
      <c r="E11" s="101">
        <f t="shared" ref="E11:S11" si="0">E12+E13+E22</f>
        <v>0</v>
      </c>
      <c r="F11" s="101">
        <f t="shared" si="0"/>
        <v>0</v>
      </c>
      <c r="G11" s="101">
        <f t="shared" si="0"/>
        <v>53145.369999999995</v>
      </c>
      <c r="H11" s="101">
        <f t="shared" si="0"/>
        <v>53219.68432</v>
      </c>
      <c r="I11" s="101">
        <f>I12+I13+I22</f>
        <v>53416.820769999998</v>
      </c>
      <c r="J11" s="101">
        <f t="shared" si="0"/>
        <v>0</v>
      </c>
      <c r="K11" s="101">
        <f t="shared" si="0"/>
        <v>0</v>
      </c>
      <c r="L11" s="101">
        <f t="shared" si="0"/>
        <v>48129.010599999994</v>
      </c>
      <c r="M11" s="101">
        <f t="shared" si="0"/>
        <v>48129.010599999994</v>
      </c>
      <c r="N11" s="101">
        <f t="shared" si="0"/>
        <v>0</v>
      </c>
      <c r="O11" s="101">
        <f t="shared" si="0"/>
        <v>0</v>
      </c>
      <c r="P11" s="101">
        <f t="shared" si="0"/>
        <v>5090.6737199999989</v>
      </c>
      <c r="Q11" s="101">
        <f t="shared" si="0"/>
        <v>5287.8101699999988</v>
      </c>
      <c r="R11" s="101">
        <f t="shared" si="0"/>
        <v>0</v>
      </c>
      <c r="S11" s="101">
        <f t="shared" si="0"/>
        <v>0</v>
      </c>
    </row>
    <row r="12" spans="1:19" ht="96.6" x14ac:dyDescent="0.3">
      <c r="A12" s="91" t="s">
        <v>16</v>
      </c>
      <c r="B12" s="67" t="s">
        <v>17</v>
      </c>
      <c r="C12" s="102">
        <f>D12</f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0</v>
      </c>
      <c r="I12" s="102">
        <v>2.2050000000000001</v>
      </c>
      <c r="J12" s="102">
        <v>0</v>
      </c>
      <c r="K12" s="102">
        <v>0</v>
      </c>
      <c r="L12" s="102">
        <f>M12+N12</f>
        <v>0</v>
      </c>
      <c r="M12" s="102">
        <v>0</v>
      </c>
      <c r="N12" s="102">
        <v>0</v>
      </c>
      <c r="O12" s="102">
        <v>0</v>
      </c>
      <c r="P12" s="102">
        <f>H12-L12</f>
        <v>0</v>
      </c>
      <c r="Q12" s="102">
        <f>I12-M12</f>
        <v>2.2050000000000001</v>
      </c>
      <c r="R12" s="102">
        <f>J12-N12</f>
        <v>0</v>
      </c>
      <c r="S12" s="102">
        <f>K12-O12</f>
        <v>0</v>
      </c>
    </row>
    <row r="13" spans="1:19" s="11" customFormat="1" ht="87" customHeight="1" x14ac:dyDescent="0.3">
      <c r="A13" s="90" t="s">
        <v>18</v>
      </c>
      <c r="B13" s="8" t="s">
        <v>19</v>
      </c>
      <c r="C13" s="101">
        <f>C14+C19</f>
        <v>93838.67</v>
      </c>
      <c r="D13" s="101">
        <f>D14+D19</f>
        <v>93838.67</v>
      </c>
      <c r="E13" s="101">
        <f t="shared" ref="E13:S13" si="1">E14+E19</f>
        <v>0</v>
      </c>
      <c r="F13" s="101">
        <f t="shared" si="1"/>
        <v>0</v>
      </c>
      <c r="G13" s="101">
        <f t="shared" si="1"/>
        <v>53145.369999999995</v>
      </c>
      <c r="H13" s="101">
        <f t="shared" si="1"/>
        <v>53219.68432</v>
      </c>
      <c r="I13" s="101">
        <f t="shared" si="1"/>
        <v>53219.68432</v>
      </c>
      <c r="J13" s="101">
        <f t="shared" si="1"/>
        <v>0</v>
      </c>
      <c r="K13" s="101">
        <f t="shared" si="1"/>
        <v>0</v>
      </c>
      <c r="L13" s="101">
        <f t="shared" si="1"/>
        <v>48129.010599999994</v>
      </c>
      <c r="M13" s="101">
        <f t="shared" si="1"/>
        <v>48129.010599999994</v>
      </c>
      <c r="N13" s="101">
        <f t="shared" si="1"/>
        <v>0</v>
      </c>
      <c r="O13" s="101">
        <f t="shared" si="1"/>
        <v>0</v>
      </c>
      <c r="P13" s="101">
        <f t="shared" si="1"/>
        <v>5090.6737199999989</v>
      </c>
      <c r="Q13" s="101">
        <f t="shared" si="1"/>
        <v>5090.6737199999989</v>
      </c>
      <c r="R13" s="101">
        <f t="shared" si="1"/>
        <v>0</v>
      </c>
      <c r="S13" s="101">
        <f t="shared" si="1"/>
        <v>0</v>
      </c>
    </row>
    <row r="14" spans="1:19" s="11" customFormat="1" ht="20.399999999999999" x14ac:dyDescent="0.3">
      <c r="A14" s="90" t="s">
        <v>20</v>
      </c>
      <c r="B14" s="8" t="s">
        <v>21</v>
      </c>
      <c r="C14" s="101">
        <f>C15+C16+C17+C18</f>
        <v>42735</v>
      </c>
      <c r="D14" s="101">
        <f>D15+D16+D17+D18</f>
        <v>42735</v>
      </c>
      <c r="E14" s="101">
        <f t="shared" ref="E14:S14" si="2">E15+E16+E17+E18</f>
        <v>0</v>
      </c>
      <c r="F14" s="101">
        <f t="shared" si="2"/>
        <v>0</v>
      </c>
      <c r="G14" s="101">
        <f t="shared" si="2"/>
        <v>22812.1</v>
      </c>
      <c r="H14" s="101">
        <f t="shared" si="2"/>
        <v>22548.401279999998</v>
      </c>
      <c r="I14" s="101">
        <f t="shared" si="2"/>
        <v>22548.401279999998</v>
      </c>
      <c r="J14" s="101">
        <f t="shared" si="2"/>
        <v>0</v>
      </c>
      <c r="K14" s="101">
        <f t="shared" si="2"/>
        <v>0</v>
      </c>
      <c r="L14" s="101">
        <f t="shared" si="2"/>
        <v>27695.40727</v>
      </c>
      <c r="M14" s="101">
        <f t="shared" si="2"/>
        <v>27695.40727</v>
      </c>
      <c r="N14" s="101">
        <f t="shared" si="2"/>
        <v>0</v>
      </c>
      <c r="O14" s="101">
        <f t="shared" si="2"/>
        <v>0</v>
      </c>
      <c r="P14" s="101">
        <f t="shared" si="2"/>
        <v>-5147.0059899999997</v>
      </c>
      <c r="Q14" s="101">
        <f t="shared" si="2"/>
        <v>-5147.0059899999997</v>
      </c>
      <c r="R14" s="101">
        <f t="shared" si="2"/>
        <v>0</v>
      </c>
      <c r="S14" s="101">
        <f t="shared" si="2"/>
        <v>0</v>
      </c>
    </row>
    <row r="15" spans="1:19" ht="85.8" customHeight="1" x14ac:dyDescent="0.3">
      <c r="A15" s="91" t="s">
        <v>22</v>
      </c>
      <c r="B15" s="10" t="s">
        <v>23</v>
      </c>
      <c r="C15" s="102">
        <f>D15</f>
        <v>22</v>
      </c>
      <c r="D15" s="102">
        <v>22</v>
      </c>
      <c r="E15" s="102">
        <v>0</v>
      </c>
      <c r="F15" s="102">
        <v>0</v>
      </c>
      <c r="G15" s="102">
        <v>19.100000000000001</v>
      </c>
      <c r="H15" s="102">
        <f>I15</f>
        <v>14.52455</v>
      </c>
      <c r="I15" s="102">
        <v>14.52455</v>
      </c>
      <c r="J15" s="102">
        <v>0</v>
      </c>
      <c r="K15" s="102">
        <v>0</v>
      </c>
      <c r="L15" s="102">
        <f>M15+N15</f>
        <v>17.1526</v>
      </c>
      <c r="M15" s="102">
        <v>17.1526</v>
      </c>
      <c r="N15" s="102">
        <v>0</v>
      </c>
      <c r="O15" s="102">
        <v>0</v>
      </c>
      <c r="P15" s="102">
        <f>H15-L15</f>
        <v>-2.62805</v>
      </c>
      <c r="Q15" s="102">
        <f>I15-M15</f>
        <v>-2.62805</v>
      </c>
      <c r="R15" s="102">
        <f>J15-N15</f>
        <v>0</v>
      </c>
      <c r="S15" s="102">
        <f>K15-O15</f>
        <v>0</v>
      </c>
    </row>
    <row r="16" spans="1:19" ht="85.2" customHeight="1" x14ac:dyDescent="0.3">
      <c r="A16" s="91" t="s">
        <v>24</v>
      </c>
      <c r="B16" s="10" t="s">
        <v>25</v>
      </c>
      <c r="C16" s="102">
        <f t="shared" ref="C16:C18" si="3">D16</f>
        <v>1728</v>
      </c>
      <c r="D16" s="102">
        <v>1728</v>
      </c>
      <c r="E16" s="102">
        <v>0</v>
      </c>
      <c r="F16" s="102">
        <v>0</v>
      </c>
      <c r="G16" s="102">
        <v>1143</v>
      </c>
      <c r="H16" s="102">
        <f>I16</f>
        <v>1283.9801199999999</v>
      </c>
      <c r="I16" s="102">
        <v>1283.9801199999999</v>
      </c>
      <c r="J16" s="102">
        <v>0</v>
      </c>
      <c r="K16" s="102">
        <v>0</v>
      </c>
      <c r="L16" s="102">
        <f t="shared" ref="L16:L18" si="4">M16+N16</f>
        <v>1004.3371</v>
      </c>
      <c r="M16" s="102">
        <v>1004.3371</v>
      </c>
      <c r="N16" s="102">
        <v>0</v>
      </c>
      <c r="O16" s="102">
        <v>0</v>
      </c>
      <c r="P16" s="102">
        <f t="shared" ref="P16:S18" si="5">H16-L16</f>
        <v>279.64301999999998</v>
      </c>
      <c r="Q16" s="102">
        <f t="shared" si="5"/>
        <v>279.64301999999998</v>
      </c>
      <c r="R16" s="102">
        <f t="shared" si="5"/>
        <v>0</v>
      </c>
      <c r="S16" s="102">
        <f t="shared" si="5"/>
        <v>0</v>
      </c>
    </row>
    <row r="17" spans="1:19" ht="85.2" customHeight="1" x14ac:dyDescent="0.3">
      <c r="A17" s="91" t="s">
        <v>26</v>
      </c>
      <c r="B17" s="10" t="s">
        <v>27</v>
      </c>
      <c r="C17" s="102">
        <f t="shared" si="3"/>
        <v>11331</v>
      </c>
      <c r="D17" s="102">
        <v>11331</v>
      </c>
      <c r="E17" s="102">
        <v>0</v>
      </c>
      <c r="F17" s="102">
        <v>0</v>
      </c>
      <c r="G17" s="102">
        <v>5550</v>
      </c>
      <c r="H17" s="102">
        <f t="shared" ref="H17:H18" si="6">I17</f>
        <v>5601.9051099999997</v>
      </c>
      <c r="I17" s="102">
        <v>5601.9051099999997</v>
      </c>
      <c r="J17" s="102">
        <v>0</v>
      </c>
      <c r="K17" s="102">
        <v>0</v>
      </c>
      <c r="L17" s="102">
        <f t="shared" si="4"/>
        <v>6602.1180299999996</v>
      </c>
      <c r="M17" s="102">
        <v>6602.1180299999996</v>
      </c>
      <c r="N17" s="102">
        <v>0</v>
      </c>
      <c r="O17" s="102">
        <v>0</v>
      </c>
      <c r="P17" s="102">
        <f t="shared" si="5"/>
        <v>-1000.2129199999999</v>
      </c>
      <c r="Q17" s="102">
        <f t="shared" si="5"/>
        <v>-1000.2129199999999</v>
      </c>
      <c r="R17" s="102">
        <f t="shared" si="5"/>
        <v>0</v>
      </c>
      <c r="S17" s="102">
        <f t="shared" si="5"/>
        <v>0</v>
      </c>
    </row>
    <row r="18" spans="1:19" ht="93.6" x14ac:dyDescent="0.3">
      <c r="A18" s="91" t="s">
        <v>28</v>
      </c>
      <c r="B18" s="10" t="s">
        <v>29</v>
      </c>
      <c r="C18" s="102">
        <f t="shared" si="3"/>
        <v>29654</v>
      </c>
      <c r="D18" s="102">
        <v>29654</v>
      </c>
      <c r="E18" s="102">
        <v>0</v>
      </c>
      <c r="F18" s="102">
        <v>0</v>
      </c>
      <c r="G18" s="102">
        <v>16100</v>
      </c>
      <c r="H18" s="102">
        <f t="shared" si="6"/>
        <v>15647.9915</v>
      </c>
      <c r="I18" s="102">
        <v>15647.9915</v>
      </c>
      <c r="J18" s="102">
        <v>0</v>
      </c>
      <c r="K18" s="102">
        <v>0</v>
      </c>
      <c r="L18" s="102">
        <f t="shared" si="4"/>
        <v>20071.79954</v>
      </c>
      <c r="M18" s="102">
        <v>20071.79954</v>
      </c>
      <c r="N18" s="102">
        <v>0</v>
      </c>
      <c r="O18" s="102">
        <v>0</v>
      </c>
      <c r="P18" s="102">
        <f t="shared" si="5"/>
        <v>-4423.8080399999999</v>
      </c>
      <c r="Q18" s="102">
        <f t="shared" si="5"/>
        <v>-4423.8080399999999</v>
      </c>
      <c r="R18" s="102">
        <f t="shared" si="5"/>
        <v>0</v>
      </c>
      <c r="S18" s="102">
        <f t="shared" si="5"/>
        <v>0</v>
      </c>
    </row>
    <row r="19" spans="1:19" s="11" customFormat="1" ht="20.399999999999999" x14ac:dyDescent="0.3">
      <c r="A19" s="90" t="s">
        <v>30</v>
      </c>
      <c r="B19" s="8" t="s">
        <v>31</v>
      </c>
      <c r="C19" s="101">
        <f>C20+C21</f>
        <v>51103.67</v>
      </c>
      <c r="D19" s="101">
        <f>D20+D21</f>
        <v>51103.67</v>
      </c>
      <c r="E19" s="101">
        <f t="shared" ref="E19:S19" si="7">E20+E21</f>
        <v>0</v>
      </c>
      <c r="F19" s="101">
        <f t="shared" si="7"/>
        <v>0</v>
      </c>
      <c r="G19" s="101">
        <f t="shared" si="7"/>
        <v>30333.27</v>
      </c>
      <c r="H19" s="101">
        <f t="shared" si="7"/>
        <v>30671.283039999998</v>
      </c>
      <c r="I19" s="101">
        <f t="shared" si="7"/>
        <v>30671.283039999998</v>
      </c>
      <c r="J19" s="101">
        <f t="shared" si="7"/>
        <v>0</v>
      </c>
      <c r="K19" s="101">
        <f t="shared" si="7"/>
        <v>0</v>
      </c>
      <c r="L19" s="101">
        <f t="shared" si="7"/>
        <v>20433.603329999998</v>
      </c>
      <c r="M19" s="101">
        <f t="shared" si="7"/>
        <v>20433.603329999998</v>
      </c>
      <c r="N19" s="101">
        <f t="shared" si="7"/>
        <v>0</v>
      </c>
      <c r="O19" s="101">
        <f t="shared" si="7"/>
        <v>0</v>
      </c>
      <c r="P19" s="101">
        <f t="shared" si="7"/>
        <v>10237.679709999999</v>
      </c>
      <c r="Q19" s="101">
        <f t="shared" si="7"/>
        <v>10237.679709999999</v>
      </c>
      <c r="R19" s="101">
        <f t="shared" si="7"/>
        <v>0</v>
      </c>
      <c r="S19" s="101">
        <f t="shared" si="7"/>
        <v>0</v>
      </c>
    </row>
    <row r="20" spans="1:19" ht="31.2" x14ac:dyDescent="0.3">
      <c r="A20" s="91" t="s">
        <v>32</v>
      </c>
      <c r="B20" s="10" t="s">
        <v>33</v>
      </c>
      <c r="C20" s="102">
        <f>D20</f>
        <v>6125</v>
      </c>
      <c r="D20" s="102">
        <v>6125</v>
      </c>
      <c r="E20" s="102">
        <v>0</v>
      </c>
      <c r="F20" s="102">
        <v>0</v>
      </c>
      <c r="G20" s="102">
        <v>3557.4</v>
      </c>
      <c r="H20" s="102">
        <f>I20</f>
        <v>3725.0083500000001</v>
      </c>
      <c r="I20" s="102">
        <v>3725.0083500000001</v>
      </c>
      <c r="J20" s="102">
        <v>0</v>
      </c>
      <c r="K20" s="102">
        <v>0</v>
      </c>
      <c r="L20" s="102">
        <f>M20+N20</f>
        <v>2477.30881</v>
      </c>
      <c r="M20" s="102">
        <v>2477.30881</v>
      </c>
      <c r="N20" s="102">
        <v>0</v>
      </c>
      <c r="O20" s="102">
        <v>0</v>
      </c>
      <c r="P20" s="102">
        <f t="shared" ref="P20:S21" si="8">H20-L20</f>
        <v>1247.6995400000001</v>
      </c>
      <c r="Q20" s="102">
        <f t="shared" si="8"/>
        <v>1247.6995400000001</v>
      </c>
      <c r="R20" s="102">
        <f t="shared" si="8"/>
        <v>0</v>
      </c>
      <c r="S20" s="102">
        <f t="shared" si="8"/>
        <v>0</v>
      </c>
    </row>
    <row r="21" spans="1:19" ht="33" customHeight="1" x14ac:dyDescent="0.3">
      <c r="A21" s="91" t="s">
        <v>34</v>
      </c>
      <c r="B21" s="10" t="s">
        <v>35</v>
      </c>
      <c r="C21" s="102">
        <f>D21</f>
        <v>44978.67</v>
      </c>
      <c r="D21" s="102">
        <v>44978.67</v>
      </c>
      <c r="E21" s="102">
        <v>0</v>
      </c>
      <c r="F21" s="102">
        <v>0</v>
      </c>
      <c r="G21" s="102">
        <v>26775.87</v>
      </c>
      <c r="H21" s="102">
        <f>I21</f>
        <v>26946.274689999998</v>
      </c>
      <c r="I21" s="102">
        <v>26946.274689999998</v>
      </c>
      <c r="J21" s="102">
        <v>0</v>
      </c>
      <c r="K21" s="102">
        <v>0</v>
      </c>
      <c r="L21" s="102">
        <f>M21+N21</f>
        <v>17956.294519999999</v>
      </c>
      <c r="M21" s="102">
        <v>17956.294519999999</v>
      </c>
      <c r="N21" s="102">
        <v>0</v>
      </c>
      <c r="O21" s="102">
        <v>0</v>
      </c>
      <c r="P21" s="102">
        <f t="shared" si="8"/>
        <v>8989.9801699999989</v>
      </c>
      <c r="Q21" s="102">
        <f t="shared" si="8"/>
        <v>8989.9801699999989</v>
      </c>
      <c r="R21" s="102">
        <f t="shared" si="8"/>
        <v>0</v>
      </c>
      <c r="S21" s="102">
        <f t="shared" si="8"/>
        <v>0</v>
      </c>
    </row>
    <row r="22" spans="1:19" s="11" customFormat="1" ht="20.399999999999999" x14ac:dyDescent="0.3">
      <c r="A22" s="90" t="s">
        <v>36</v>
      </c>
      <c r="B22" s="8" t="s">
        <v>37</v>
      </c>
      <c r="C22" s="101">
        <f>C23</f>
        <v>0</v>
      </c>
      <c r="D22" s="101">
        <f>D23</f>
        <v>0</v>
      </c>
      <c r="E22" s="101">
        <f t="shared" ref="E22:S23" si="9">E23</f>
        <v>0</v>
      </c>
      <c r="F22" s="101">
        <f t="shared" si="9"/>
        <v>0</v>
      </c>
      <c r="G22" s="101">
        <f t="shared" si="9"/>
        <v>0</v>
      </c>
      <c r="H22" s="101">
        <f t="shared" si="9"/>
        <v>0</v>
      </c>
      <c r="I22" s="101">
        <f t="shared" si="9"/>
        <v>194.93145000000001</v>
      </c>
      <c r="J22" s="101">
        <f t="shared" si="9"/>
        <v>0</v>
      </c>
      <c r="K22" s="101">
        <f t="shared" si="9"/>
        <v>0</v>
      </c>
      <c r="L22" s="101">
        <f t="shared" si="9"/>
        <v>0</v>
      </c>
      <c r="M22" s="101">
        <f t="shared" si="9"/>
        <v>0</v>
      </c>
      <c r="N22" s="101">
        <f t="shared" si="9"/>
        <v>0</v>
      </c>
      <c r="O22" s="101">
        <f t="shared" si="9"/>
        <v>0</v>
      </c>
      <c r="P22" s="101">
        <f t="shared" si="9"/>
        <v>0</v>
      </c>
      <c r="Q22" s="101">
        <f t="shared" si="9"/>
        <v>194.93145000000001</v>
      </c>
      <c r="R22" s="101">
        <f t="shared" si="9"/>
        <v>0</v>
      </c>
      <c r="S22" s="101">
        <f t="shared" si="9"/>
        <v>0</v>
      </c>
    </row>
    <row r="23" spans="1:19" ht="99.6" customHeight="1" x14ac:dyDescent="0.3">
      <c r="A23" s="91" t="s">
        <v>38</v>
      </c>
      <c r="B23" s="10" t="s">
        <v>39</v>
      </c>
      <c r="C23" s="102">
        <f>C24</f>
        <v>0</v>
      </c>
      <c r="D23" s="102">
        <f>D24</f>
        <v>0</v>
      </c>
      <c r="E23" s="102">
        <f t="shared" si="9"/>
        <v>0</v>
      </c>
      <c r="F23" s="102">
        <f t="shared" si="9"/>
        <v>0</v>
      </c>
      <c r="G23" s="102">
        <f t="shared" si="9"/>
        <v>0</v>
      </c>
      <c r="H23" s="102">
        <f t="shared" si="9"/>
        <v>0</v>
      </c>
      <c r="I23" s="102">
        <f t="shared" si="9"/>
        <v>194.93145000000001</v>
      </c>
      <c r="J23" s="102">
        <v>0</v>
      </c>
      <c r="K23" s="102">
        <v>0</v>
      </c>
      <c r="L23" s="102">
        <f>M23+N23</f>
        <v>0</v>
      </c>
      <c r="M23" s="102">
        <f>M24</f>
        <v>0</v>
      </c>
      <c r="N23" s="102">
        <v>0</v>
      </c>
      <c r="O23" s="102">
        <v>0</v>
      </c>
      <c r="P23" s="102">
        <f>H23+L23</f>
        <v>0</v>
      </c>
      <c r="Q23" s="102">
        <f>I23+M23</f>
        <v>194.93145000000001</v>
      </c>
      <c r="R23" s="102">
        <f t="shared" ref="R23:S24" si="10">J23-N23</f>
        <v>0</v>
      </c>
      <c r="S23" s="102">
        <f t="shared" si="10"/>
        <v>0</v>
      </c>
    </row>
    <row r="24" spans="1:19" ht="50.4" customHeight="1" x14ac:dyDescent="0.3">
      <c r="A24" s="91" t="s">
        <v>40</v>
      </c>
      <c r="B24" s="10" t="s">
        <v>41</v>
      </c>
      <c r="C24" s="102">
        <v>0</v>
      </c>
      <c r="D24" s="102">
        <v>0</v>
      </c>
      <c r="E24" s="102">
        <v>0</v>
      </c>
      <c r="F24" s="102">
        <v>0</v>
      </c>
      <c r="G24" s="102">
        <v>0</v>
      </c>
      <c r="H24" s="102">
        <v>0</v>
      </c>
      <c r="I24" s="102">
        <v>194.93145000000001</v>
      </c>
      <c r="J24" s="102">
        <v>0</v>
      </c>
      <c r="K24" s="102">
        <v>0</v>
      </c>
      <c r="L24" s="102">
        <f>M24+N24</f>
        <v>0</v>
      </c>
      <c r="M24" s="102">
        <v>0</v>
      </c>
      <c r="N24" s="102">
        <v>0</v>
      </c>
      <c r="O24" s="102">
        <v>0</v>
      </c>
      <c r="P24" s="102">
        <f>H24+L24</f>
        <v>0</v>
      </c>
      <c r="Q24" s="102">
        <f>I24+M24</f>
        <v>194.93145000000001</v>
      </c>
      <c r="R24" s="102">
        <f t="shared" si="10"/>
        <v>0</v>
      </c>
      <c r="S24" s="102">
        <f t="shared" si="10"/>
        <v>0</v>
      </c>
    </row>
    <row r="25" spans="1:19" s="11" customFormat="1" ht="20.399999999999999" x14ac:dyDescent="0.3">
      <c r="A25" s="90" t="s">
        <v>42</v>
      </c>
      <c r="B25" s="8" t="s">
        <v>43</v>
      </c>
      <c r="C25" s="101">
        <f>C26+C30</f>
        <v>770</v>
      </c>
      <c r="D25" s="101">
        <f t="shared" ref="D25:K25" si="11">D26+D30</f>
        <v>770</v>
      </c>
      <c r="E25" s="101">
        <f>E26+E30+E32</f>
        <v>16045.950049999999</v>
      </c>
      <c r="F25" s="101">
        <f>F26+F30+F32</f>
        <v>0</v>
      </c>
      <c r="G25" s="101">
        <f t="shared" si="11"/>
        <v>445.8</v>
      </c>
      <c r="H25" s="101">
        <f>I25+J25</f>
        <v>16670.575119999998</v>
      </c>
      <c r="I25" s="101">
        <f>I26+I30+I32</f>
        <v>610.43281000000002</v>
      </c>
      <c r="J25" s="101">
        <f>J26+J30+J32</f>
        <v>16060.142309999999</v>
      </c>
      <c r="K25" s="101">
        <f t="shared" si="11"/>
        <v>0</v>
      </c>
      <c r="L25" s="101">
        <f>M25+N25</f>
        <v>1680.4479499999998</v>
      </c>
      <c r="M25" s="101">
        <f>M26+M30+M32</f>
        <v>655.77958999999987</v>
      </c>
      <c r="N25" s="101">
        <f t="shared" ref="N25:S25" si="12">N26+N30+N32</f>
        <v>1024.6683599999999</v>
      </c>
      <c r="O25" s="101">
        <f t="shared" si="12"/>
        <v>0</v>
      </c>
      <c r="P25" s="101">
        <f>Q25+R25</f>
        <v>14990.12717</v>
      </c>
      <c r="Q25" s="101">
        <f>I25-M25</f>
        <v>-45.346779999999853</v>
      </c>
      <c r="R25" s="101">
        <f t="shared" si="12"/>
        <v>15035.47395</v>
      </c>
      <c r="S25" s="101">
        <f t="shared" si="12"/>
        <v>0</v>
      </c>
    </row>
    <row r="26" spans="1:19" ht="21" x14ac:dyDescent="0.3">
      <c r="A26" s="91" t="s">
        <v>44</v>
      </c>
      <c r="B26" s="10" t="s">
        <v>45</v>
      </c>
      <c r="C26" s="102">
        <f>C27+C28+C29</f>
        <v>760</v>
      </c>
      <c r="D26" s="102">
        <f t="shared" ref="D26:O26" si="13">D27+D28+D29</f>
        <v>760</v>
      </c>
      <c r="E26" s="102">
        <f t="shared" si="13"/>
        <v>0</v>
      </c>
      <c r="F26" s="102">
        <f t="shared" si="13"/>
        <v>0</v>
      </c>
      <c r="G26" s="102">
        <f t="shared" si="13"/>
        <v>440</v>
      </c>
      <c r="H26" s="102">
        <f t="shared" si="13"/>
        <v>608.06565999999998</v>
      </c>
      <c r="I26" s="102">
        <f t="shared" si="13"/>
        <v>608.06565999999998</v>
      </c>
      <c r="J26" s="102">
        <f t="shared" si="13"/>
        <v>0</v>
      </c>
      <c r="K26" s="102">
        <f t="shared" si="13"/>
        <v>0</v>
      </c>
      <c r="L26" s="102">
        <f t="shared" si="13"/>
        <v>583.24880999999993</v>
      </c>
      <c r="M26" s="102">
        <f t="shared" si="13"/>
        <v>583.24880999999993</v>
      </c>
      <c r="N26" s="102">
        <f t="shared" si="13"/>
        <v>0</v>
      </c>
      <c r="O26" s="102">
        <f t="shared" si="13"/>
        <v>0</v>
      </c>
      <c r="P26" s="102">
        <f>H26-L26</f>
        <v>24.816850000000045</v>
      </c>
      <c r="Q26" s="102">
        <f>I26-M26</f>
        <v>24.816850000000045</v>
      </c>
      <c r="R26" s="102">
        <f t="shared" ref="R26:S26" si="14">R28+R29</f>
        <v>0</v>
      </c>
      <c r="S26" s="102">
        <f t="shared" si="14"/>
        <v>0</v>
      </c>
    </row>
    <row r="27" spans="1:19" ht="135.6" hidden="1" customHeight="1" x14ac:dyDescent="0.3">
      <c r="A27" s="91">
        <v>21080900</v>
      </c>
      <c r="B27" s="10" t="s">
        <v>137</v>
      </c>
      <c r="C27" s="102">
        <f>D27</f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f>I27</f>
        <v>0</v>
      </c>
      <c r="I27" s="102">
        <v>0</v>
      </c>
      <c r="J27" s="102">
        <v>0</v>
      </c>
      <c r="K27" s="102">
        <v>0</v>
      </c>
      <c r="L27" s="102">
        <f>M27+N27</f>
        <v>0</v>
      </c>
      <c r="M27" s="102">
        <v>0</v>
      </c>
      <c r="N27" s="102">
        <v>0</v>
      </c>
      <c r="O27" s="102">
        <v>0</v>
      </c>
      <c r="P27" s="102">
        <f>H27-L27</f>
        <v>0</v>
      </c>
      <c r="Q27" s="102">
        <f>I27-M27</f>
        <v>0</v>
      </c>
      <c r="R27" s="102">
        <f t="shared" ref="R27:S29" si="15">J27-N27</f>
        <v>0</v>
      </c>
      <c r="S27" s="102">
        <f t="shared" si="15"/>
        <v>0</v>
      </c>
    </row>
    <row r="28" spans="1:19" ht="42" customHeight="1" x14ac:dyDescent="0.3">
      <c r="A28" s="91" t="s">
        <v>46</v>
      </c>
      <c r="B28" s="10" t="s">
        <v>47</v>
      </c>
      <c r="C28" s="102">
        <f>D28</f>
        <v>380</v>
      </c>
      <c r="D28" s="102">
        <v>380</v>
      </c>
      <c r="E28" s="102">
        <v>0</v>
      </c>
      <c r="F28" s="102">
        <v>0</v>
      </c>
      <c r="G28" s="102">
        <v>220</v>
      </c>
      <c r="H28" s="102">
        <f>I28</f>
        <v>232.01504</v>
      </c>
      <c r="I28" s="102">
        <v>232.01504</v>
      </c>
      <c r="J28" s="102">
        <v>0</v>
      </c>
      <c r="K28" s="102">
        <v>0</v>
      </c>
      <c r="L28" s="102">
        <f>M28+N28</f>
        <v>381.72080999999997</v>
      </c>
      <c r="M28" s="102">
        <v>381.72080999999997</v>
      </c>
      <c r="N28" s="102">
        <v>0</v>
      </c>
      <c r="O28" s="102">
        <v>0</v>
      </c>
      <c r="P28" s="102">
        <f>H28-L28</f>
        <v>-149.70576999999997</v>
      </c>
      <c r="Q28" s="102">
        <f>I28-M28</f>
        <v>-149.70576999999997</v>
      </c>
      <c r="R28" s="102">
        <f t="shared" si="15"/>
        <v>0</v>
      </c>
      <c r="S28" s="102">
        <f t="shared" si="15"/>
        <v>0</v>
      </c>
    </row>
    <row r="29" spans="1:19" ht="157.19999999999999" customHeight="1" x14ac:dyDescent="0.3">
      <c r="A29" s="91" t="s">
        <v>48</v>
      </c>
      <c r="B29" s="62" t="s">
        <v>123</v>
      </c>
      <c r="C29" s="102">
        <f>D29</f>
        <v>380</v>
      </c>
      <c r="D29" s="102">
        <v>380</v>
      </c>
      <c r="E29" s="102">
        <v>0</v>
      </c>
      <c r="F29" s="102">
        <v>0</v>
      </c>
      <c r="G29" s="102">
        <v>220</v>
      </c>
      <c r="H29" s="102">
        <f>I29</f>
        <v>376.05061999999998</v>
      </c>
      <c r="I29" s="102">
        <v>376.05061999999998</v>
      </c>
      <c r="J29" s="102">
        <v>0</v>
      </c>
      <c r="K29" s="102">
        <v>0</v>
      </c>
      <c r="L29" s="102">
        <f>M29+N29</f>
        <v>201.52799999999999</v>
      </c>
      <c r="M29" s="102">
        <v>201.52799999999999</v>
      </c>
      <c r="N29" s="102">
        <v>0</v>
      </c>
      <c r="O29" s="102">
        <v>0</v>
      </c>
      <c r="P29" s="102">
        <f>H29-L29</f>
        <v>174.52261999999999</v>
      </c>
      <c r="Q29" s="102">
        <f>I29-M29</f>
        <v>174.52261999999999</v>
      </c>
      <c r="R29" s="102">
        <f t="shared" si="15"/>
        <v>0</v>
      </c>
      <c r="S29" s="102">
        <f t="shared" si="15"/>
        <v>0</v>
      </c>
    </row>
    <row r="30" spans="1:19" ht="31.8" customHeight="1" x14ac:dyDescent="0.3">
      <c r="A30" s="91">
        <v>24000000</v>
      </c>
      <c r="B30" s="10" t="s">
        <v>111</v>
      </c>
      <c r="C30" s="102">
        <f>C31</f>
        <v>10</v>
      </c>
      <c r="D30" s="102">
        <f t="shared" ref="D30:S30" si="16">D31</f>
        <v>10</v>
      </c>
      <c r="E30" s="102">
        <f t="shared" si="16"/>
        <v>0</v>
      </c>
      <c r="F30" s="102">
        <f t="shared" si="16"/>
        <v>0</v>
      </c>
      <c r="G30" s="102">
        <f t="shared" si="16"/>
        <v>5.8</v>
      </c>
      <c r="H30" s="102">
        <f t="shared" si="16"/>
        <v>2.3671500000000001</v>
      </c>
      <c r="I30" s="102">
        <f t="shared" si="16"/>
        <v>2.3671500000000001</v>
      </c>
      <c r="J30" s="102">
        <f t="shared" si="16"/>
        <v>0</v>
      </c>
      <c r="K30" s="102">
        <f t="shared" si="16"/>
        <v>0</v>
      </c>
      <c r="L30" s="102">
        <f t="shared" si="16"/>
        <v>72.530779999999993</v>
      </c>
      <c r="M30" s="102">
        <f t="shared" si="16"/>
        <v>72.530779999999993</v>
      </c>
      <c r="N30" s="102">
        <f t="shared" si="16"/>
        <v>0</v>
      </c>
      <c r="O30" s="102">
        <f t="shared" si="16"/>
        <v>0</v>
      </c>
      <c r="P30" s="102">
        <f t="shared" si="16"/>
        <v>-70.163629999999998</v>
      </c>
      <c r="Q30" s="102">
        <f t="shared" si="16"/>
        <v>-70.163629999999998</v>
      </c>
      <c r="R30" s="102">
        <f t="shared" si="16"/>
        <v>0</v>
      </c>
      <c r="S30" s="102">
        <f t="shared" si="16"/>
        <v>0</v>
      </c>
    </row>
    <row r="31" spans="1:19" ht="21" x14ac:dyDescent="0.3">
      <c r="A31" s="91" t="s">
        <v>49</v>
      </c>
      <c r="B31" s="10" t="s">
        <v>45</v>
      </c>
      <c r="C31" s="102">
        <f>D31</f>
        <v>10</v>
      </c>
      <c r="D31" s="102">
        <v>10</v>
      </c>
      <c r="E31" s="102">
        <v>0</v>
      </c>
      <c r="F31" s="102">
        <v>0</v>
      </c>
      <c r="G31" s="102">
        <v>5.8</v>
      </c>
      <c r="H31" s="102">
        <f>I31</f>
        <v>2.3671500000000001</v>
      </c>
      <c r="I31" s="102">
        <v>2.3671500000000001</v>
      </c>
      <c r="J31" s="102">
        <v>0</v>
      </c>
      <c r="K31" s="102">
        <v>0</v>
      </c>
      <c r="L31" s="102">
        <f>M31+N31</f>
        <v>72.530779999999993</v>
      </c>
      <c r="M31" s="102">
        <v>72.530779999999993</v>
      </c>
      <c r="N31" s="102">
        <v>0</v>
      </c>
      <c r="O31" s="102">
        <v>0</v>
      </c>
      <c r="P31" s="102">
        <f>H31-L31</f>
        <v>-70.163629999999998</v>
      </c>
      <c r="Q31" s="102">
        <f>I31-M31</f>
        <v>-70.163629999999998</v>
      </c>
      <c r="R31" s="102">
        <f>J31-N31</f>
        <v>0</v>
      </c>
      <c r="S31" s="102">
        <f>K31-O31</f>
        <v>0</v>
      </c>
    </row>
    <row r="32" spans="1:19" s="11" customFormat="1" ht="31.2" x14ac:dyDescent="0.3">
      <c r="A32" s="90" t="s">
        <v>58</v>
      </c>
      <c r="B32" s="8" t="s">
        <v>59</v>
      </c>
      <c r="C32" s="101">
        <f>C33+C34</f>
        <v>16045.950049999999</v>
      </c>
      <c r="D32" s="101">
        <f t="shared" ref="D32:S32" si="17">D33+D34</f>
        <v>0</v>
      </c>
      <c r="E32" s="101">
        <f t="shared" si="17"/>
        <v>16045.950049999999</v>
      </c>
      <c r="F32" s="101">
        <f t="shared" si="17"/>
        <v>0</v>
      </c>
      <c r="G32" s="101">
        <f t="shared" si="17"/>
        <v>0</v>
      </c>
      <c r="H32" s="101">
        <f t="shared" si="17"/>
        <v>16060.142309999999</v>
      </c>
      <c r="I32" s="101">
        <f t="shared" si="17"/>
        <v>0</v>
      </c>
      <c r="J32" s="101">
        <f t="shared" si="17"/>
        <v>16060.142309999999</v>
      </c>
      <c r="K32" s="101">
        <f t="shared" si="17"/>
        <v>0</v>
      </c>
      <c r="L32" s="101">
        <f t="shared" si="17"/>
        <v>1024.6683599999999</v>
      </c>
      <c r="M32" s="101">
        <f t="shared" si="17"/>
        <v>0</v>
      </c>
      <c r="N32" s="101">
        <f t="shared" si="17"/>
        <v>1024.6683599999999</v>
      </c>
      <c r="O32" s="101">
        <f t="shared" si="17"/>
        <v>0</v>
      </c>
      <c r="P32" s="101">
        <f t="shared" si="17"/>
        <v>15035.47395</v>
      </c>
      <c r="Q32" s="101">
        <f t="shared" si="17"/>
        <v>0</v>
      </c>
      <c r="R32" s="101">
        <f t="shared" si="17"/>
        <v>15035.47395</v>
      </c>
      <c r="S32" s="101">
        <f t="shared" si="17"/>
        <v>0</v>
      </c>
    </row>
    <row r="33" spans="1:20" ht="73.8" customHeight="1" x14ac:dyDescent="0.3">
      <c r="A33" s="91">
        <v>25010000</v>
      </c>
      <c r="B33" s="10" t="s">
        <v>112</v>
      </c>
      <c r="C33" s="102">
        <f>D33+E33</f>
        <v>1257.653</v>
      </c>
      <c r="D33" s="102">
        <v>0</v>
      </c>
      <c r="E33" s="102">
        <v>1257.653</v>
      </c>
      <c r="F33" s="102">
        <v>0</v>
      </c>
      <c r="G33" s="102">
        <v>0</v>
      </c>
      <c r="H33" s="102">
        <f>I33+J33</f>
        <v>1271.8452600000001</v>
      </c>
      <c r="I33" s="102">
        <v>0</v>
      </c>
      <c r="J33" s="102">
        <v>1271.8452600000001</v>
      </c>
      <c r="K33" s="102">
        <v>0</v>
      </c>
      <c r="L33" s="102">
        <f>M33+N33</f>
        <v>788.10167999999999</v>
      </c>
      <c r="M33" s="102">
        <v>0</v>
      </c>
      <c r="N33" s="102">
        <v>788.10167999999999</v>
      </c>
      <c r="O33" s="102">
        <v>0</v>
      </c>
      <c r="P33" s="102">
        <f>Q33+R33</f>
        <v>483.74358000000007</v>
      </c>
      <c r="Q33" s="102">
        <f t="shared" ref="Q33:S34" si="18">I33-M33</f>
        <v>0</v>
      </c>
      <c r="R33" s="102">
        <f t="shared" si="18"/>
        <v>483.74358000000007</v>
      </c>
      <c r="S33" s="102">
        <f t="shared" si="18"/>
        <v>0</v>
      </c>
    </row>
    <row r="34" spans="1:20" ht="46.2" customHeight="1" x14ac:dyDescent="0.3">
      <c r="A34" s="91" t="s">
        <v>60</v>
      </c>
      <c r="B34" s="10" t="s">
        <v>61</v>
      </c>
      <c r="C34" s="102">
        <f>D34+E34</f>
        <v>14788.297049999999</v>
      </c>
      <c r="D34" s="102">
        <v>0</v>
      </c>
      <c r="E34" s="102">
        <v>14788.297049999999</v>
      </c>
      <c r="F34" s="102">
        <v>0</v>
      </c>
      <c r="G34" s="102">
        <v>0</v>
      </c>
      <c r="H34" s="102">
        <f>I34+J34</f>
        <v>14788.297049999999</v>
      </c>
      <c r="I34" s="102">
        <v>0</v>
      </c>
      <c r="J34" s="102">
        <v>14788.297049999999</v>
      </c>
      <c r="K34" s="102">
        <v>0</v>
      </c>
      <c r="L34" s="102">
        <f>M34+N34</f>
        <v>236.56667999999999</v>
      </c>
      <c r="M34" s="102">
        <v>0</v>
      </c>
      <c r="N34" s="102">
        <v>236.56667999999999</v>
      </c>
      <c r="O34" s="102">
        <v>0</v>
      </c>
      <c r="P34" s="102">
        <f>Q34+R34</f>
        <v>14551.730369999999</v>
      </c>
      <c r="Q34" s="102">
        <f t="shared" si="18"/>
        <v>0</v>
      </c>
      <c r="R34" s="102">
        <f t="shared" si="18"/>
        <v>14551.730369999999</v>
      </c>
      <c r="S34" s="102">
        <f t="shared" si="18"/>
        <v>0</v>
      </c>
    </row>
    <row r="35" spans="1:20" s="11" customFormat="1" ht="31.2" x14ac:dyDescent="0.3">
      <c r="A35" s="90" t="s">
        <v>50</v>
      </c>
      <c r="B35" s="8" t="s">
        <v>51</v>
      </c>
      <c r="C35" s="101">
        <f>C37</f>
        <v>0</v>
      </c>
      <c r="D35" s="101">
        <f>D37</f>
        <v>0</v>
      </c>
      <c r="E35" s="101">
        <f t="shared" ref="E35:S35" si="19">E37</f>
        <v>0</v>
      </c>
      <c r="F35" s="101">
        <f t="shared" si="19"/>
        <v>0</v>
      </c>
      <c r="G35" s="101">
        <f t="shared" si="19"/>
        <v>0</v>
      </c>
      <c r="H35" s="101">
        <f t="shared" si="19"/>
        <v>0</v>
      </c>
      <c r="I35" s="101">
        <f t="shared" si="19"/>
        <v>0</v>
      </c>
      <c r="J35" s="101">
        <f t="shared" si="19"/>
        <v>0</v>
      </c>
      <c r="K35" s="101">
        <f t="shared" si="19"/>
        <v>0</v>
      </c>
      <c r="L35" s="101">
        <f t="shared" si="19"/>
        <v>0</v>
      </c>
      <c r="M35" s="101">
        <f t="shared" si="19"/>
        <v>0</v>
      </c>
      <c r="N35" s="101">
        <f t="shared" si="19"/>
        <v>0</v>
      </c>
      <c r="O35" s="101">
        <f t="shared" si="19"/>
        <v>0</v>
      </c>
      <c r="P35" s="101">
        <f t="shared" si="19"/>
        <v>0</v>
      </c>
      <c r="Q35" s="101">
        <f t="shared" si="19"/>
        <v>0</v>
      </c>
      <c r="R35" s="101">
        <f t="shared" si="19"/>
        <v>0</v>
      </c>
      <c r="S35" s="101">
        <f t="shared" si="19"/>
        <v>0</v>
      </c>
    </row>
    <row r="36" spans="1:20" ht="145.80000000000001" hidden="1" customHeight="1" x14ac:dyDescent="0.3">
      <c r="A36" s="9">
        <v>31010000</v>
      </c>
      <c r="B36" s="10" t="s">
        <v>113</v>
      </c>
      <c r="C36" s="102">
        <f>C37</f>
        <v>0</v>
      </c>
      <c r="D36" s="102">
        <f t="shared" ref="D36:S36" si="20">D37</f>
        <v>0</v>
      </c>
      <c r="E36" s="102">
        <f t="shared" si="20"/>
        <v>0</v>
      </c>
      <c r="F36" s="102">
        <f t="shared" si="20"/>
        <v>0</v>
      </c>
      <c r="G36" s="102">
        <f t="shared" si="20"/>
        <v>0</v>
      </c>
      <c r="H36" s="102">
        <f t="shared" si="20"/>
        <v>0</v>
      </c>
      <c r="I36" s="102">
        <f t="shared" si="20"/>
        <v>0</v>
      </c>
      <c r="J36" s="102">
        <f t="shared" si="20"/>
        <v>0</v>
      </c>
      <c r="K36" s="102">
        <f t="shared" si="20"/>
        <v>0</v>
      </c>
      <c r="L36" s="102">
        <f t="shared" si="20"/>
        <v>0</v>
      </c>
      <c r="M36" s="102">
        <f t="shared" si="20"/>
        <v>0</v>
      </c>
      <c r="N36" s="102">
        <f t="shared" si="20"/>
        <v>0</v>
      </c>
      <c r="O36" s="102">
        <f t="shared" si="20"/>
        <v>0</v>
      </c>
      <c r="P36" s="102">
        <f t="shared" si="20"/>
        <v>0</v>
      </c>
      <c r="Q36" s="102">
        <f t="shared" si="20"/>
        <v>0</v>
      </c>
      <c r="R36" s="102">
        <f t="shared" si="20"/>
        <v>0</v>
      </c>
      <c r="S36" s="102">
        <f t="shared" si="20"/>
        <v>0</v>
      </c>
    </row>
    <row r="37" spans="1:20" ht="140.4" hidden="1" x14ac:dyDescent="0.3">
      <c r="A37" s="9" t="s">
        <v>52</v>
      </c>
      <c r="B37" s="10" t="s">
        <v>53</v>
      </c>
      <c r="C37" s="102">
        <f>D37+E37</f>
        <v>0</v>
      </c>
      <c r="D37" s="102">
        <v>0</v>
      </c>
      <c r="E37" s="102">
        <v>0</v>
      </c>
      <c r="F37" s="102">
        <v>0</v>
      </c>
      <c r="G37" s="102">
        <v>0</v>
      </c>
      <c r="H37" s="102">
        <f>I37</f>
        <v>0</v>
      </c>
      <c r="I37" s="102">
        <v>0</v>
      </c>
      <c r="J37" s="102">
        <v>0</v>
      </c>
      <c r="K37" s="102">
        <v>0</v>
      </c>
      <c r="L37" s="102">
        <f>M37+N37</f>
        <v>0</v>
      </c>
      <c r="M37" s="102">
        <v>0</v>
      </c>
      <c r="N37" s="102">
        <v>0</v>
      </c>
      <c r="O37" s="102">
        <v>0</v>
      </c>
      <c r="P37" s="102">
        <f>H37-L37</f>
        <v>0</v>
      </c>
      <c r="Q37" s="102">
        <f>I37-M37</f>
        <v>0</v>
      </c>
      <c r="R37" s="102">
        <f>J37-N37</f>
        <v>0</v>
      </c>
      <c r="S37" s="102">
        <f>K37-O37</f>
        <v>0</v>
      </c>
    </row>
    <row r="38" spans="1:20" s="11" customFormat="1" ht="52.2" customHeight="1" x14ac:dyDescent="0.3">
      <c r="A38" s="114" t="s">
        <v>62</v>
      </c>
      <c r="B38" s="114"/>
      <c r="C38" s="101">
        <f>D38+E38</f>
        <v>110654.62005</v>
      </c>
      <c r="D38" s="101">
        <f>D11+D25+D35</f>
        <v>94608.67</v>
      </c>
      <c r="E38" s="101">
        <f>E11+E25</f>
        <v>16045.950049999999</v>
      </c>
      <c r="F38" s="101">
        <f>F11+F25+F35</f>
        <v>0</v>
      </c>
      <c r="G38" s="101">
        <f>G11+G25+G35</f>
        <v>53591.17</v>
      </c>
      <c r="H38" s="101">
        <f>I38+J38</f>
        <v>70087.39589</v>
      </c>
      <c r="I38" s="101">
        <f>I11+I25+I35</f>
        <v>54027.253579999997</v>
      </c>
      <c r="J38" s="101">
        <f>J11+J25</f>
        <v>16060.142309999999</v>
      </c>
      <c r="K38" s="101">
        <f t="shared" ref="K38:S38" si="21">K11+K25+K35</f>
        <v>0</v>
      </c>
      <c r="L38" s="101">
        <f t="shared" si="21"/>
        <v>49809.458549999996</v>
      </c>
      <c r="M38" s="101">
        <f t="shared" si="21"/>
        <v>48784.790189999992</v>
      </c>
      <c r="N38" s="101">
        <f t="shared" si="21"/>
        <v>1024.6683599999999</v>
      </c>
      <c r="O38" s="101">
        <f t="shared" si="21"/>
        <v>0</v>
      </c>
      <c r="P38" s="101">
        <f t="shared" si="21"/>
        <v>20080.800889999999</v>
      </c>
      <c r="Q38" s="101">
        <f t="shared" si="21"/>
        <v>5242.463389999999</v>
      </c>
      <c r="R38" s="101">
        <f t="shared" si="21"/>
        <v>15035.47395</v>
      </c>
      <c r="S38" s="101">
        <f t="shared" si="21"/>
        <v>0</v>
      </c>
    </row>
    <row r="39" spans="1:20" s="11" customFormat="1" ht="24" customHeight="1" x14ac:dyDescent="0.3">
      <c r="A39" s="90" t="s">
        <v>54</v>
      </c>
      <c r="B39" s="8" t="s">
        <v>55</v>
      </c>
      <c r="C39" s="101">
        <f>C40+C41+C42+C43</f>
        <v>134881.34435999999</v>
      </c>
      <c r="D39" s="101">
        <f>D40+D41+D42+D43</f>
        <v>119581.34435999999</v>
      </c>
      <c r="E39" s="101">
        <f>E40+E41+E42+E43</f>
        <v>15300</v>
      </c>
      <c r="F39" s="101">
        <f>F40+F41+F42+F43</f>
        <v>15300</v>
      </c>
      <c r="G39" s="101">
        <f>G40+G41+G42+G43</f>
        <v>72497.710359999997</v>
      </c>
      <c r="H39" s="101">
        <f t="shared" ref="H39:O39" si="22">H40+H41+H42+H43</f>
        <v>82081.478759999984</v>
      </c>
      <c r="I39" s="101">
        <f t="shared" si="22"/>
        <v>71203.946970000005</v>
      </c>
      <c r="J39" s="101">
        <f t="shared" si="22"/>
        <v>10877.531789999999</v>
      </c>
      <c r="K39" s="101">
        <f t="shared" si="22"/>
        <v>10877.531789999999</v>
      </c>
      <c r="L39" s="101">
        <f t="shared" si="22"/>
        <v>54915.277500000004</v>
      </c>
      <c r="M39" s="101">
        <f t="shared" si="22"/>
        <v>54915.277500000004</v>
      </c>
      <c r="N39" s="101">
        <f t="shared" si="22"/>
        <v>0</v>
      </c>
      <c r="O39" s="101">
        <f t="shared" si="22"/>
        <v>0</v>
      </c>
      <c r="P39" s="101">
        <f>P40+P41+P42+P43</f>
        <v>27166.201260000002</v>
      </c>
      <c r="Q39" s="101">
        <f>Q40+Q41+Q42+Q43</f>
        <v>16288.669470000001</v>
      </c>
      <c r="R39" s="101">
        <f>R40+R41+R42+R43</f>
        <v>0</v>
      </c>
      <c r="S39" s="101">
        <f>S40+S41+S42+S43</f>
        <v>0</v>
      </c>
    </row>
    <row r="40" spans="1:20" ht="31.2" x14ac:dyDescent="0.3">
      <c r="A40" s="91" t="s">
        <v>56</v>
      </c>
      <c r="B40" s="10" t="s">
        <v>57</v>
      </c>
      <c r="C40" s="102">
        <f>D40+E40</f>
        <v>101563.93399999999</v>
      </c>
      <c r="D40" s="102">
        <v>101563.93399999999</v>
      </c>
      <c r="E40" s="102">
        <v>0</v>
      </c>
      <c r="F40" s="102">
        <v>0</v>
      </c>
      <c r="G40" s="102">
        <v>56980.3</v>
      </c>
      <c r="H40" s="102">
        <f>I40</f>
        <v>56980.3</v>
      </c>
      <c r="I40" s="102">
        <v>56980.3</v>
      </c>
      <c r="J40" s="102">
        <v>0</v>
      </c>
      <c r="K40" s="102">
        <v>0</v>
      </c>
      <c r="L40" s="102">
        <f>M40+N40</f>
        <v>49686.3</v>
      </c>
      <c r="M40" s="102">
        <v>49686.3</v>
      </c>
      <c r="N40" s="102">
        <v>0</v>
      </c>
      <c r="O40" s="102">
        <v>0</v>
      </c>
      <c r="P40" s="102">
        <f t="shared" ref="P40:Q43" si="23">H40-L40</f>
        <v>7294</v>
      </c>
      <c r="Q40" s="102">
        <f t="shared" si="23"/>
        <v>7294</v>
      </c>
      <c r="R40" s="102">
        <v>0</v>
      </c>
      <c r="S40" s="102">
        <v>0</v>
      </c>
    </row>
    <row r="41" spans="1:20" ht="88.8" customHeight="1" x14ac:dyDescent="0.3">
      <c r="A41" s="91">
        <v>41053400</v>
      </c>
      <c r="B41" s="10" t="s">
        <v>140</v>
      </c>
      <c r="C41" s="102">
        <f>D41+E41</f>
        <v>15300</v>
      </c>
      <c r="D41" s="102">
        <v>0</v>
      </c>
      <c r="E41" s="102">
        <v>15300</v>
      </c>
      <c r="F41" s="102">
        <v>15300</v>
      </c>
      <c r="G41" s="102">
        <v>0</v>
      </c>
      <c r="H41" s="102">
        <f>I41+J41</f>
        <v>10877.531789999999</v>
      </c>
      <c r="I41" s="102">
        <v>0</v>
      </c>
      <c r="J41" s="102">
        <v>10877.531789999999</v>
      </c>
      <c r="K41" s="102">
        <v>10877.531789999999</v>
      </c>
      <c r="L41" s="102">
        <f>M41+N41</f>
        <v>0</v>
      </c>
      <c r="M41" s="102">
        <v>0</v>
      </c>
      <c r="N41" s="102">
        <v>0</v>
      </c>
      <c r="O41" s="102">
        <v>0</v>
      </c>
      <c r="P41" s="102">
        <f t="shared" si="23"/>
        <v>10877.531789999999</v>
      </c>
      <c r="Q41" s="102">
        <f t="shared" si="23"/>
        <v>0</v>
      </c>
      <c r="R41" s="102">
        <v>0</v>
      </c>
      <c r="S41" s="102">
        <v>0</v>
      </c>
    </row>
    <row r="42" spans="1:20" ht="31.2" x14ac:dyDescent="0.3">
      <c r="A42" s="91">
        <v>41053900</v>
      </c>
      <c r="B42" s="10" t="s">
        <v>129</v>
      </c>
      <c r="C42" s="102">
        <f>D42+E42</f>
        <v>7523.36</v>
      </c>
      <c r="D42" s="102">
        <v>7523.36</v>
      </c>
      <c r="E42" s="102">
        <v>0</v>
      </c>
      <c r="F42" s="102">
        <v>0</v>
      </c>
      <c r="G42" s="102">
        <v>5023.3599999999997</v>
      </c>
      <c r="H42" s="102">
        <f>I42+J42</f>
        <v>3729.5966100000001</v>
      </c>
      <c r="I42" s="102">
        <v>3729.5966100000001</v>
      </c>
      <c r="J42" s="102">
        <v>0</v>
      </c>
      <c r="K42" s="102">
        <v>0</v>
      </c>
      <c r="L42" s="102">
        <f>M42+N42</f>
        <v>1065.1706799999999</v>
      </c>
      <c r="M42" s="102">
        <v>1065.1706799999999</v>
      </c>
      <c r="N42" s="102">
        <v>0</v>
      </c>
      <c r="O42" s="102">
        <v>0</v>
      </c>
      <c r="P42" s="102">
        <f t="shared" si="23"/>
        <v>2664.4259300000003</v>
      </c>
      <c r="Q42" s="102">
        <f t="shared" si="23"/>
        <v>2664.4259300000003</v>
      </c>
      <c r="R42" s="102">
        <v>0</v>
      </c>
      <c r="S42" s="102">
        <v>0</v>
      </c>
    </row>
    <row r="43" spans="1:20" ht="391.2" customHeight="1" x14ac:dyDescent="0.3">
      <c r="A43" s="9">
        <v>41050400</v>
      </c>
      <c r="B43" s="22" t="s">
        <v>168</v>
      </c>
      <c r="C43" s="103">
        <f>D43+E43</f>
        <v>10494.050359999999</v>
      </c>
      <c r="D43" s="103">
        <v>10494.050359999999</v>
      </c>
      <c r="E43" s="102">
        <v>0</v>
      </c>
      <c r="F43" s="102">
        <v>0</v>
      </c>
      <c r="G43" s="102">
        <v>10494.050359999999</v>
      </c>
      <c r="H43" s="102">
        <f>I43</f>
        <v>10494.050359999999</v>
      </c>
      <c r="I43" s="102">
        <v>10494.050359999999</v>
      </c>
      <c r="J43" s="102">
        <v>0</v>
      </c>
      <c r="K43" s="102">
        <v>0</v>
      </c>
      <c r="L43" s="102">
        <f>M43+N43</f>
        <v>4163.8068199999998</v>
      </c>
      <c r="M43" s="102">
        <v>4163.8068199999998</v>
      </c>
      <c r="N43" s="102">
        <v>0</v>
      </c>
      <c r="O43" s="102">
        <v>0</v>
      </c>
      <c r="P43" s="102">
        <f t="shared" si="23"/>
        <v>6330.2435399999995</v>
      </c>
      <c r="Q43" s="102">
        <f t="shared" si="23"/>
        <v>6330.2435399999995</v>
      </c>
      <c r="R43" s="102">
        <v>0</v>
      </c>
      <c r="S43" s="102">
        <v>0</v>
      </c>
    </row>
    <row r="44" spans="1:20" s="11" customFormat="1" ht="27.6" customHeight="1" x14ac:dyDescent="0.3">
      <c r="A44" s="115" t="s">
        <v>108</v>
      </c>
      <c r="B44" s="115"/>
      <c r="C44" s="104">
        <f>C38+C39</f>
        <v>245535.96440999999</v>
      </c>
      <c r="D44" s="105">
        <f t="shared" ref="D44:S44" si="24">D38+D39</f>
        <v>214190.01435999997</v>
      </c>
      <c r="E44" s="105">
        <f t="shared" si="24"/>
        <v>31345.950049999999</v>
      </c>
      <c r="F44" s="105">
        <f t="shared" si="24"/>
        <v>15300</v>
      </c>
      <c r="G44" s="105">
        <f t="shared" si="24"/>
        <v>126088.88036</v>
      </c>
      <c r="H44" s="105">
        <f t="shared" si="24"/>
        <v>152168.87464999998</v>
      </c>
      <c r="I44" s="105">
        <f t="shared" si="24"/>
        <v>125231.20055000001</v>
      </c>
      <c r="J44" s="105">
        <f t="shared" si="24"/>
        <v>26937.674099999997</v>
      </c>
      <c r="K44" s="104">
        <f t="shared" si="24"/>
        <v>10877.531789999999</v>
      </c>
      <c r="L44" s="104">
        <f t="shared" si="24"/>
        <v>104724.73605000001</v>
      </c>
      <c r="M44" s="104">
        <f t="shared" si="24"/>
        <v>103700.06769</v>
      </c>
      <c r="N44" s="104">
        <f t="shared" si="24"/>
        <v>1024.6683599999999</v>
      </c>
      <c r="O44" s="104">
        <f t="shared" si="24"/>
        <v>0</v>
      </c>
      <c r="P44" s="104">
        <f t="shared" si="24"/>
        <v>47247.00215</v>
      </c>
      <c r="Q44" s="104">
        <f t="shared" si="24"/>
        <v>21531.132859999998</v>
      </c>
      <c r="R44" s="104">
        <f t="shared" si="24"/>
        <v>15035.47395</v>
      </c>
      <c r="S44" s="104">
        <f t="shared" si="24"/>
        <v>0</v>
      </c>
    </row>
    <row r="45" spans="1:20" ht="30" customHeight="1" x14ac:dyDescent="0.3">
      <c r="A45" s="13"/>
      <c r="B45" s="116" t="s">
        <v>107</v>
      </c>
      <c r="C45" s="1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</row>
    <row r="46" spans="1:20" ht="28.2" customHeight="1" x14ac:dyDescent="0.3">
      <c r="A46" s="86" t="s">
        <v>109</v>
      </c>
      <c r="B46" s="8" t="s">
        <v>63</v>
      </c>
      <c r="C46" s="106">
        <f>D46+E46</f>
        <v>106575.28427</v>
      </c>
      <c r="D46" s="106">
        <f>D47+D48</f>
        <v>91990.468999999997</v>
      </c>
      <c r="E46" s="106">
        <f t="shared" ref="E46:S46" si="25">E47+E48</f>
        <v>14584.815270000001</v>
      </c>
      <c r="F46" s="106">
        <f t="shared" si="25"/>
        <v>0</v>
      </c>
      <c r="G46" s="106">
        <f t="shared" si="25"/>
        <v>52953.212999999996</v>
      </c>
      <c r="H46" s="106">
        <f t="shared" si="25"/>
        <v>67377.368719999999</v>
      </c>
      <c r="I46" s="106">
        <f t="shared" si="25"/>
        <v>52793.100449999998</v>
      </c>
      <c r="J46" s="106">
        <f t="shared" si="25"/>
        <v>14584.26827</v>
      </c>
      <c r="K46" s="106">
        <f t="shared" si="25"/>
        <v>0</v>
      </c>
      <c r="L46" s="106">
        <f t="shared" si="25"/>
        <v>51794.86492</v>
      </c>
      <c r="M46" s="106">
        <f t="shared" si="25"/>
        <v>51098.924919999998</v>
      </c>
      <c r="N46" s="106">
        <f t="shared" si="25"/>
        <v>695.94</v>
      </c>
      <c r="O46" s="106">
        <f t="shared" si="25"/>
        <v>695</v>
      </c>
      <c r="P46" s="106">
        <f t="shared" si="25"/>
        <v>15582.503799999999</v>
      </c>
      <c r="Q46" s="106">
        <f t="shared" si="25"/>
        <v>1694.1755299999993</v>
      </c>
      <c r="R46" s="106">
        <f t="shared" si="25"/>
        <v>13888.32827</v>
      </c>
      <c r="S46" s="106">
        <f t="shared" si="25"/>
        <v>-695</v>
      </c>
    </row>
    <row r="47" spans="1:20" ht="87" customHeight="1" x14ac:dyDescent="0.3">
      <c r="A47" s="87" t="s">
        <v>91</v>
      </c>
      <c r="B47" s="10" t="s">
        <v>64</v>
      </c>
      <c r="C47" s="107">
        <f t="shared" ref="C47:D90" si="26">D47+E47</f>
        <v>106236.26927</v>
      </c>
      <c r="D47" s="107">
        <v>91651.453999999998</v>
      </c>
      <c r="E47" s="107">
        <f>14584.26827+0.547</f>
        <v>14584.815270000001</v>
      </c>
      <c r="F47" s="107">
        <v>0</v>
      </c>
      <c r="G47" s="107">
        <v>52754.237999999998</v>
      </c>
      <c r="H47" s="107">
        <f>I47+J47</f>
        <v>67178.393970000005</v>
      </c>
      <c r="I47" s="107">
        <v>52594.125699999997</v>
      </c>
      <c r="J47" s="107">
        <v>14584.26827</v>
      </c>
      <c r="K47" s="107">
        <v>0</v>
      </c>
      <c r="L47" s="107">
        <f>M47+N47</f>
        <v>51794.86492</v>
      </c>
      <c r="M47" s="107">
        <v>51098.924919999998</v>
      </c>
      <c r="N47" s="107">
        <f>695+0.94</f>
        <v>695.94</v>
      </c>
      <c r="O47" s="107">
        <v>695</v>
      </c>
      <c r="P47" s="107">
        <f>Q47+R47</f>
        <v>15383.529049999999</v>
      </c>
      <c r="Q47" s="107">
        <f t="shared" ref="Q47:S63" si="27">I47-M47</f>
        <v>1495.2007799999992</v>
      </c>
      <c r="R47" s="107">
        <f t="shared" si="27"/>
        <v>13888.32827</v>
      </c>
      <c r="S47" s="107">
        <f t="shared" si="27"/>
        <v>-695</v>
      </c>
      <c r="T47" s="50"/>
    </row>
    <row r="48" spans="1:20" ht="46.2" customHeight="1" x14ac:dyDescent="0.3">
      <c r="A48" s="88" t="s">
        <v>141</v>
      </c>
      <c r="B48" s="10" t="s">
        <v>142</v>
      </c>
      <c r="C48" s="107">
        <f t="shared" si="26"/>
        <v>339.01499999999999</v>
      </c>
      <c r="D48" s="107">
        <v>339.01499999999999</v>
      </c>
      <c r="E48" s="107">
        <v>0</v>
      </c>
      <c r="F48" s="107">
        <v>0</v>
      </c>
      <c r="G48" s="107">
        <v>198.97499999999999</v>
      </c>
      <c r="H48" s="107">
        <f>I48+J48</f>
        <v>198.97475</v>
      </c>
      <c r="I48" s="107">
        <v>198.97475</v>
      </c>
      <c r="J48" s="107">
        <v>0</v>
      </c>
      <c r="K48" s="107">
        <v>0</v>
      </c>
      <c r="L48" s="107">
        <f>M48+N48</f>
        <v>0</v>
      </c>
      <c r="M48" s="107">
        <v>0</v>
      </c>
      <c r="N48" s="107">
        <v>0</v>
      </c>
      <c r="O48" s="107">
        <v>0</v>
      </c>
      <c r="P48" s="107">
        <f>Q48+R48</f>
        <v>198.97475</v>
      </c>
      <c r="Q48" s="107">
        <f t="shared" si="27"/>
        <v>198.97475</v>
      </c>
      <c r="R48" s="107">
        <f t="shared" si="27"/>
        <v>0</v>
      </c>
      <c r="S48" s="107">
        <f t="shared" si="27"/>
        <v>0</v>
      </c>
      <c r="T48" s="50"/>
    </row>
    <row r="49" spans="1:20" ht="51.6" customHeight="1" x14ac:dyDescent="0.3">
      <c r="A49" s="86" t="s">
        <v>110</v>
      </c>
      <c r="B49" s="8" t="s">
        <v>65</v>
      </c>
      <c r="C49" s="106">
        <f t="shared" si="26"/>
        <v>61262.133139999998</v>
      </c>
      <c r="D49" s="106">
        <f>D50+D53+D58+D60</f>
        <v>60008.104359999998</v>
      </c>
      <c r="E49" s="106">
        <f>E50+E53+E58+E60</f>
        <v>1254.0287800000001</v>
      </c>
      <c r="F49" s="106">
        <f t="shared" ref="F49:P49" si="28">F50+F53+F58+F60</f>
        <v>0</v>
      </c>
      <c r="G49" s="106">
        <f>G50+G53+G58+G60</f>
        <v>50902.435360000003</v>
      </c>
      <c r="H49" s="106">
        <f t="shared" si="28"/>
        <v>52072.322259999994</v>
      </c>
      <c r="I49" s="106">
        <f t="shared" si="28"/>
        <v>50866.357239999998</v>
      </c>
      <c r="J49" s="106">
        <f t="shared" si="28"/>
        <v>1205.9650199999999</v>
      </c>
      <c r="K49" s="106">
        <f t="shared" si="28"/>
        <v>0</v>
      </c>
      <c r="L49" s="106">
        <f t="shared" si="28"/>
        <v>29718.934310000001</v>
      </c>
      <c r="M49" s="106">
        <f>M50+M53+M58+M60</f>
        <v>24428.140219999994</v>
      </c>
      <c r="N49" s="106">
        <f t="shared" si="28"/>
        <v>5290.7940899999994</v>
      </c>
      <c r="O49" s="106">
        <f t="shared" si="28"/>
        <v>4363.8058199999996</v>
      </c>
      <c r="P49" s="106">
        <f t="shared" si="28"/>
        <v>22353.38795</v>
      </c>
      <c r="Q49" s="106">
        <f t="shared" si="27"/>
        <v>26438.217020000004</v>
      </c>
      <c r="R49" s="106">
        <f t="shared" si="27"/>
        <v>-4084.8290699999998</v>
      </c>
      <c r="S49" s="106">
        <f t="shared" si="27"/>
        <v>-4363.8058199999996</v>
      </c>
    </row>
    <row r="50" spans="1:20" ht="115.2" customHeight="1" x14ac:dyDescent="0.3">
      <c r="A50" s="89">
        <v>3100</v>
      </c>
      <c r="B50" s="8" t="s">
        <v>66</v>
      </c>
      <c r="C50" s="106">
        <f t="shared" si="26"/>
        <v>49804.802779999998</v>
      </c>
      <c r="D50" s="106">
        <f>D51+D52</f>
        <v>48550.773999999998</v>
      </c>
      <c r="E50" s="106">
        <f>E51+E52</f>
        <v>1254.0287800000001</v>
      </c>
      <c r="F50" s="106">
        <f t="shared" ref="F50:P50" si="29">F51+F52</f>
        <v>0</v>
      </c>
      <c r="G50" s="106">
        <f t="shared" si="29"/>
        <v>39970.504000000001</v>
      </c>
      <c r="H50" s="106">
        <f t="shared" si="29"/>
        <v>41146.241989999995</v>
      </c>
      <c r="I50" s="106">
        <f t="shared" si="29"/>
        <v>39940.276969999999</v>
      </c>
      <c r="J50" s="106">
        <f t="shared" si="29"/>
        <v>1205.9650199999999</v>
      </c>
      <c r="K50" s="106">
        <f t="shared" si="29"/>
        <v>0</v>
      </c>
      <c r="L50" s="106">
        <f t="shared" si="29"/>
        <v>25217.398540000002</v>
      </c>
      <c r="M50" s="106">
        <f t="shared" si="29"/>
        <v>24090.411269999997</v>
      </c>
      <c r="N50" s="106">
        <f t="shared" si="29"/>
        <v>1126.9872700000001</v>
      </c>
      <c r="O50" s="106">
        <f t="shared" si="29"/>
        <v>199.999</v>
      </c>
      <c r="P50" s="106">
        <f t="shared" si="29"/>
        <v>15928.843449999998</v>
      </c>
      <c r="Q50" s="106">
        <f t="shared" si="27"/>
        <v>15849.865700000002</v>
      </c>
      <c r="R50" s="106">
        <f t="shared" si="27"/>
        <v>78.977749999999787</v>
      </c>
      <c r="S50" s="106">
        <f t="shared" si="27"/>
        <v>-199.999</v>
      </c>
    </row>
    <row r="51" spans="1:20" ht="117.6" customHeight="1" x14ac:dyDescent="0.3">
      <c r="A51" s="87" t="s">
        <v>92</v>
      </c>
      <c r="B51" s="20" t="s">
        <v>67</v>
      </c>
      <c r="C51" s="107">
        <f t="shared" si="26"/>
        <v>41797.240559999998</v>
      </c>
      <c r="D51" s="107">
        <v>40735.534</v>
      </c>
      <c r="E51" s="107">
        <v>1061.7065600000001</v>
      </c>
      <c r="F51" s="107">
        <v>0</v>
      </c>
      <c r="G51" s="107">
        <v>33098.873</v>
      </c>
      <c r="H51" s="107">
        <f t="shared" ref="H51:H57" si="30">I51+J51</f>
        <v>34082.294399999999</v>
      </c>
      <c r="I51" s="107">
        <v>33068.651599999997</v>
      </c>
      <c r="J51" s="107">
        <v>1013.6428</v>
      </c>
      <c r="K51" s="107">
        <v>0</v>
      </c>
      <c r="L51" s="107">
        <f t="shared" ref="L51:L57" si="31">M51+N51</f>
        <v>20190.96385</v>
      </c>
      <c r="M51" s="107">
        <v>19306.873479999998</v>
      </c>
      <c r="N51" s="107">
        <v>884.09037000000001</v>
      </c>
      <c r="O51" s="107">
        <v>0</v>
      </c>
      <c r="P51" s="107">
        <f>H51-L51</f>
        <v>13891.330549999999</v>
      </c>
      <c r="Q51" s="107">
        <f t="shared" si="27"/>
        <v>13761.778119999999</v>
      </c>
      <c r="R51" s="107">
        <f t="shared" si="27"/>
        <v>129.55242999999996</v>
      </c>
      <c r="S51" s="107">
        <f t="shared" si="27"/>
        <v>0</v>
      </c>
      <c r="T51" s="51"/>
    </row>
    <row r="52" spans="1:20" ht="64.8" customHeight="1" x14ac:dyDescent="0.3">
      <c r="A52" s="87" t="s">
        <v>93</v>
      </c>
      <c r="B52" s="20" t="s">
        <v>68</v>
      </c>
      <c r="C52" s="107">
        <f t="shared" si="26"/>
        <v>8007.5622199999998</v>
      </c>
      <c r="D52" s="107">
        <v>7815.24</v>
      </c>
      <c r="E52" s="107">
        <v>192.32221999999999</v>
      </c>
      <c r="F52" s="107">
        <v>0</v>
      </c>
      <c r="G52" s="107">
        <v>6871.6310000000003</v>
      </c>
      <c r="H52" s="107">
        <f t="shared" si="30"/>
        <v>7063.9475899999998</v>
      </c>
      <c r="I52" s="107">
        <v>6871.6253699999997</v>
      </c>
      <c r="J52" s="107">
        <v>192.32221999999999</v>
      </c>
      <c r="K52" s="107">
        <v>0</v>
      </c>
      <c r="L52" s="107">
        <f t="shared" si="31"/>
        <v>5026.43469</v>
      </c>
      <c r="M52" s="107">
        <v>4783.5377900000003</v>
      </c>
      <c r="N52" s="107">
        <v>242.89689999999999</v>
      </c>
      <c r="O52" s="107">
        <v>199.999</v>
      </c>
      <c r="P52" s="107">
        <f>Q52+R52</f>
        <v>2037.5128999999995</v>
      </c>
      <c r="Q52" s="107">
        <f t="shared" si="27"/>
        <v>2088.0875799999994</v>
      </c>
      <c r="R52" s="107">
        <f t="shared" si="27"/>
        <v>-50.574680000000001</v>
      </c>
      <c r="S52" s="107">
        <f t="shared" si="27"/>
        <v>-199.999</v>
      </c>
      <c r="T52" s="51"/>
    </row>
    <row r="53" spans="1:20" ht="67.8" customHeight="1" x14ac:dyDescent="0.3">
      <c r="A53" s="89">
        <v>3110</v>
      </c>
      <c r="B53" s="12" t="s">
        <v>69</v>
      </c>
      <c r="C53" s="106">
        <f t="shared" si="26"/>
        <v>182</v>
      </c>
      <c r="D53" s="106">
        <f>D54+D55+D57</f>
        <v>182</v>
      </c>
      <c r="E53" s="106">
        <f t="shared" ref="E53:G53" si="32">E54+E55+E57</f>
        <v>0</v>
      </c>
      <c r="F53" s="106">
        <f t="shared" si="32"/>
        <v>0</v>
      </c>
      <c r="G53" s="106">
        <f t="shared" si="32"/>
        <v>148.358</v>
      </c>
      <c r="H53" s="106">
        <f t="shared" si="30"/>
        <v>148.35753</v>
      </c>
      <c r="I53" s="106">
        <f>I54+I55+I57</f>
        <v>148.35753</v>
      </c>
      <c r="J53" s="106">
        <f t="shared" ref="J53:K53" si="33">J54+J55+J57</f>
        <v>0</v>
      </c>
      <c r="K53" s="106">
        <f t="shared" si="33"/>
        <v>0</v>
      </c>
      <c r="L53" s="106">
        <f t="shared" si="31"/>
        <v>14.66595</v>
      </c>
      <c r="M53" s="106">
        <f>M54+M55+M57</f>
        <v>14.66595</v>
      </c>
      <c r="N53" s="106">
        <f t="shared" ref="N53:O53" si="34">N54+N55+N57</f>
        <v>0</v>
      </c>
      <c r="O53" s="106">
        <f t="shared" si="34"/>
        <v>0</v>
      </c>
      <c r="P53" s="106">
        <f>H53-L53</f>
        <v>133.69157999999999</v>
      </c>
      <c r="Q53" s="106">
        <f t="shared" si="27"/>
        <v>133.69157999999999</v>
      </c>
      <c r="R53" s="106">
        <f t="shared" si="27"/>
        <v>0</v>
      </c>
      <c r="S53" s="106">
        <f t="shared" si="27"/>
        <v>0</v>
      </c>
      <c r="T53" s="51"/>
    </row>
    <row r="54" spans="1:20" ht="138" hidden="1" customHeight="1" x14ac:dyDescent="0.3">
      <c r="A54" s="87" t="s">
        <v>94</v>
      </c>
      <c r="B54" s="20" t="s">
        <v>127</v>
      </c>
      <c r="C54" s="107">
        <f t="shared" si="26"/>
        <v>0</v>
      </c>
      <c r="D54" s="107">
        <v>0</v>
      </c>
      <c r="E54" s="107">
        <v>0</v>
      </c>
      <c r="F54" s="107">
        <v>0</v>
      </c>
      <c r="G54" s="107">
        <v>0</v>
      </c>
      <c r="H54" s="107">
        <f t="shared" si="30"/>
        <v>0</v>
      </c>
      <c r="I54" s="107">
        <v>0</v>
      </c>
      <c r="J54" s="107">
        <v>0</v>
      </c>
      <c r="K54" s="107">
        <v>0</v>
      </c>
      <c r="L54" s="107">
        <f t="shared" si="31"/>
        <v>0</v>
      </c>
      <c r="M54" s="107">
        <v>0</v>
      </c>
      <c r="N54" s="107">
        <v>0</v>
      </c>
      <c r="O54" s="107">
        <v>0</v>
      </c>
      <c r="P54" s="107">
        <f>Q54+R54</f>
        <v>0</v>
      </c>
      <c r="Q54" s="107">
        <f t="shared" si="27"/>
        <v>0</v>
      </c>
      <c r="R54" s="107">
        <f t="shared" si="27"/>
        <v>0</v>
      </c>
      <c r="S54" s="107">
        <f t="shared" si="27"/>
        <v>0</v>
      </c>
      <c r="T54" s="51"/>
    </row>
    <row r="55" spans="1:20" ht="63.6" customHeight="1" x14ac:dyDescent="0.3">
      <c r="A55" s="87" t="s">
        <v>95</v>
      </c>
      <c r="B55" s="20" t="s">
        <v>70</v>
      </c>
      <c r="C55" s="107">
        <f t="shared" si="26"/>
        <v>82.04</v>
      </c>
      <c r="D55" s="107">
        <v>82.04</v>
      </c>
      <c r="E55" s="107">
        <v>0</v>
      </c>
      <c r="F55" s="107">
        <v>0</v>
      </c>
      <c r="G55" s="107">
        <v>76.981999999999999</v>
      </c>
      <c r="H55" s="107">
        <f t="shared" si="30"/>
        <v>76.981530000000006</v>
      </c>
      <c r="I55" s="107">
        <v>76.981530000000006</v>
      </c>
      <c r="J55" s="107">
        <v>0</v>
      </c>
      <c r="K55" s="107">
        <v>0</v>
      </c>
      <c r="L55" s="107">
        <f t="shared" si="31"/>
        <v>14.66595</v>
      </c>
      <c r="M55" s="107">
        <v>14.66595</v>
      </c>
      <c r="N55" s="107">
        <v>0</v>
      </c>
      <c r="O55" s="107">
        <v>0</v>
      </c>
      <c r="P55" s="107">
        <f>Q55+R55</f>
        <v>62.315580000000004</v>
      </c>
      <c r="Q55" s="107">
        <f t="shared" si="27"/>
        <v>62.315580000000004</v>
      </c>
      <c r="R55" s="107">
        <f t="shared" si="27"/>
        <v>0</v>
      </c>
      <c r="S55" s="107">
        <f t="shared" si="27"/>
        <v>0</v>
      </c>
      <c r="T55" s="51"/>
    </row>
    <row r="56" spans="1:20" ht="138" hidden="1" customHeight="1" x14ac:dyDescent="0.3">
      <c r="A56" s="88" t="s">
        <v>125</v>
      </c>
      <c r="B56" s="20" t="s">
        <v>126</v>
      </c>
      <c r="C56" s="107">
        <f t="shared" si="26"/>
        <v>0</v>
      </c>
      <c r="D56" s="107">
        <v>0</v>
      </c>
      <c r="E56" s="107">
        <v>0</v>
      </c>
      <c r="F56" s="107">
        <v>0</v>
      </c>
      <c r="G56" s="107">
        <v>0</v>
      </c>
      <c r="H56" s="107">
        <f t="shared" si="30"/>
        <v>0</v>
      </c>
      <c r="I56" s="107">
        <v>0</v>
      </c>
      <c r="J56" s="107">
        <v>0</v>
      </c>
      <c r="K56" s="107">
        <v>0</v>
      </c>
      <c r="L56" s="108">
        <f t="shared" si="31"/>
        <v>0</v>
      </c>
      <c r="M56" s="108">
        <v>0</v>
      </c>
      <c r="N56" s="107">
        <v>0</v>
      </c>
      <c r="O56" s="107">
        <v>0</v>
      </c>
      <c r="P56" s="107">
        <f>Q56+R56</f>
        <v>0</v>
      </c>
      <c r="Q56" s="107">
        <f t="shared" si="27"/>
        <v>0</v>
      </c>
      <c r="R56" s="107">
        <f t="shared" si="27"/>
        <v>0</v>
      </c>
      <c r="S56" s="107">
        <f t="shared" si="27"/>
        <v>0</v>
      </c>
      <c r="T56" s="51"/>
    </row>
    <row r="57" spans="1:20" ht="138" customHeight="1" x14ac:dyDescent="0.3">
      <c r="A57" s="88" t="s">
        <v>176</v>
      </c>
      <c r="B57" s="20" t="s">
        <v>177</v>
      </c>
      <c r="C57" s="107">
        <f t="shared" si="26"/>
        <v>99.96</v>
      </c>
      <c r="D57" s="107">
        <v>99.96</v>
      </c>
      <c r="E57" s="107">
        <v>0</v>
      </c>
      <c r="F57" s="107">
        <v>0</v>
      </c>
      <c r="G57" s="107">
        <v>71.376000000000005</v>
      </c>
      <c r="H57" s="107">
        <f t="shared" si="30"/>
        <v>71.376000000000005</v>
      </c>
      <c r="I57" s="107">
        <v>71.376000000000005</v>
      </c>
      <c r="J57" s="107">
        <v>0</v>
      </c>
      <c r="K57" s="107">
        <v>0</v>
      </c>
      <c r="L57" s="108">
        <f t="shared" si="31"/>
        <v>0</v>
      </c>
      <c r="M57" s="108">
        <v>0</v>
      </c>
      <c r="N57" s="107">
        <v>0</v>
      </c>
      <c r="O57" s="107">
        <v>0</v>
      </c>
      <c r="P57" s="107">
        <f>Q57+R57</f>
        <v>71.376000000000005</v>
      </c>
      <c r="Q57" s="107">
        <f t="shared" si="27"/>
        <v>71.376000000000005</v>
      </c>
      <c r="R57" s="107">
        <f t="shared" si="27"/>
        <v>0</v>
      </c>
      <c r="S57" s="107">
        <f t="shared" si="27"/>
        <v>0</v>
      </c>
      <c r="T57" s="51"/>
    </row>
    <row r="58" spans="1:20" ht="98.4" customHeight="1" x14ac:dyDescent="0.3">
      <c r="A58" s="89">
        <v>3220</v>
      </c>
      <c r="B58" s="12" t="s">
        <v>71</v>
      </c>
      <c r="C58" s="106">
        <f t="shared" si="26"/>
        <v>10494.050359999999</v>
      </c>
      <c r="D58" s="106">
        <f>D59</f>
        <v>10494.050359999999</v>
      </c>
      <c r="E58" s="106">
        <f>E59</f>
        <v>0</v>
      </c>
      <c r="F58" s="106">
        <f t="shared" ref="F58:G58" si="35">F59</f>
        <v>0</v>
      </c>
      <c r="G58" s="106">
        <f t="shared" si="35"/>
        <v>10494.050359999999</v>
      </c>
      <c r="H58" s="106">
        <f>H59</f>
        <v>10488.20054</v>
      </c>
      <c r="I58" s="106">
        <f t="shared" ref="I58:O58" si="36">I59</f>
        <v>10488.20054</v>
      </c>
      <c r="J58" s="106">
        <f t="shared" si="36"/>
        <v>0</v>
      </c>
      <c r="K58" s="106">
        <f t="shared" si="36"/>
        <v>0</v>
      </c>
      <c r="L58" s="106">
        <f t="shared" si="36"/>
        <v>4163.8068199999998</v>
      </c>
      <c r="M58" s="106">
        <f t="shared" si="36"/>
        <v>0</v>
      </c>
      <c r="N58" s="106">
        <f t="shared" si="36"/>
        <v>4163.8068199999998</v>
      </c>
      <c r="O58" s="106">
        <f t="shared" si="36"/>
        <v>4163.8068199999998</v>
      </c>
      <c r="P58" s="106">
        <f>P59</f>
        <v>6324.39372</v>
      </c>
      <c r="Q58" s="106">
        <f t="shared" si="27"/>
        <v>10488.20054</v>
      </c>
      <c r="R58" s="106">
        <f t="shared" si="27"/>
        <v>-4163.8068199999998</v>
      </c>
      <c r="S58" s="106">
        <f t="shared" si="27"/>
        <v>-4163.8068199999998</v>
      </c>
      <c r="T58" s="51"/>
    </row>
    <row r="59" spans="1:20" ht="337.2" customHeight="1" x14ac:dyDescent="0.3">
      <c r="A59" s="88" t="s">
        <v>169</v>
      </c>
      <c r="B59" s="21" t="s">
        <v>170</v>
      </c>
      <c r="C59" s="107">
        <f t="shared" si="26"/>
        <v>10494.050359999999</v>
      </c>
      <c r="D59" s="107">
        <v>10494.050359999999</v>
      </c>
      <c r="E59" s="107">
        <v>0</v>
      </c>
      <c r="F59" s="107">
        <v>0</v>
      </c>
      <c r="G59" s="107">
        <v>10494.050359999999</v>
      </c>
      <c r="H59" s="107">
        <f>I59+J59</f>
        <v>10488.20054</v>
      </c>
      <c r="I59" s="107">
        <v>10488.20054</v>
      </c>
      <c r="J59" s="107">
        <v>0</v>
      </c>
      <c r="K59" s="107">
        <v>0</v>
      </c>
      <c r="L59" s="107">
        <f>M59+N59</f>
        <v>4163.8068199999998</v>
      </c>
      <c r="M59" s="107">
        <v>0</v>
      </c>
      <c r="N59" s="107">
        <v>4163.8068199999998</v>
      </c>
      <c r="O59" s="107">
        <v>4163.8068199999998</v>
      </c>
      <c r="P59" s="107">
        <f>Q59+R59</f>
        <v>6324.39372</v>
      </c>
      <c r="Q59" s="107">
        <f t="shared" si="27"/>
        <v>10488.20054</v>
      </c>
      <c r="R59" s="107">
        <f t="shared" si="27"/>
        <v>-4163.8068199999998</v>
      </c>
      <c r="S59" s="107">
        <f t="shared" si="27"/>
        <v>-4163.8068199999998</v>
      </c>
      <c r="T59" s="51"/>
    </row>
    <row r="60" spans="1:20" ht="23.4" customHeight="1" x14ac:dyDescent="0.3">
      <c r="A60" s="89">
        <v>3240</v>
      </c>
      <c r="B60" s="12" t="s">
        <v>72</v>
      </c>
      <c r="C60" s="106">
        <f t="shared" si="26"/>
        <v>781.28</v>
      </c>
      <c r="D60" s="106">
        <f>D61+D62</f>
        <v>781.28</v>
      </c>
      <c r="E60" s="106">
        <f>E61+E62</f>
        <v>0</v>
      </c>
      <c r="F60" s="106">
        <f t="shared" ref="F60:S60" si="37">F61+F62</f>
        <v>0</v>
      </c>
      <c r="G60" s="106">
        <f t="shared" si="37"/>
        <v>289.52300000000002</v>
      </c>
      <c r="H60" s="106">
        <f t="shared" si="37"/>
        <v>289.5222</v>
      </c>
      <c r="I60" s="106">
        <f t="shared" si="37"/>
        <v>289.5222</v>
      </c>
      <c r="J60" s="106">
        <f t="shared" si="37"/>
        <v>0</v>
      </c>
      <c r="K60" s="106">
        <f t="shared" si="37"/>
        <v>0</v>
      </c>
      <c r="L60" s="106">
        <f t="shared" si="37"/>
        <v>323.06299999999999</v>
      </c>
      <c r="M60" s="106">
        <f t="shared" si="37"/>
        <v>323.06299999999999</v>
      </c>
      <c r="N60" s="106">
        <f t="shared" si="37"/>
        <v>0</v>
      </c>
      <c r="O60" s="106">
        <f t="shared" si="37"/>
        <v>0</v>
      </c>
      <c r="P60" s="106">
        <f t="shared" si="37"/>
        <v>-33.540800000000004</v>
      </c>
      <c r="Q60" s="106">
        <f t="shared" si="37"/>
        <v>-33.540800000000004</v>
      </c>
      <c r="R60" s="106">
        <f t="shared" si="37"/>
        <v>0</v>
      </c>
      <c r="S60" s="106">
        <f t="shared" si="37"/>
        <v>0</v>
      </c>
      <c r="T60" s="51"/>
    </row>
    <row r="61" spans="1:20" ht="59.4" customHeight="1" x14ac:dyDescent="0.3">
      <c r="A61" s="87" t="s">
        <v>96</v>
      </c>
      <c r="B61" s="20" t="s">
        <v>146</v>
      </c>
      <c r="C61" s="107">
        <f t="shared" si="26"/>
        <v>46.68</v>
      </c>
      <c r="D61" s="107">
        <v>46.68</v>
      </c>
      <c r="E61" s="107">
        <v>0</v>
      </c>
      <c r="F61" s="107">
        <v>0</v>
      </c>
      <c r="G61" s="107">
        <v>0</v>
      </c>
      <c r="H61" s="107">
        <f>I61+J61</f>
        <v>0</v>
      </c>
      <c r="I61" s="107">
        <v>0</v>
      </c>
      <c r="J61" s="107">
        <v>0</v>
      </c>
      <c r="K61" s="107">
        <v>0</v>
      </c>
      <c r="L61" s="107">
        <f>M61+N61</f>
        <v>72.3</v>
      </c>
      <c r="M61" s="107">
        <v>72.3</v>
      </c>
      <c r="N61" s="107">
        <v>0</v>
      </c>
      <c r="O61" s="107">
        <v>0</v>
      </c>
      <c r="P61" s="107">
        <f>Q61+R61</f>
        <v>-72.3</v>
      </c>
      <c r="Q61" s="107">
        <f t="shared" si="27"/>
        <v>-72.3</v>
      </c>
      <c r="R61" s="107">
        <f t="shared" si="27"/>
        <v>0</v>
      </c>
      <c r="S61" s="107">
        <f t="shared" si="27"/>
        <v>0</v>
      </c>
      <c r="T61" s="51"/>
    </row>
    <row r="62" spans="1:20" ht="57" customHeight="1" x14ac:dyDescent="0.3">
      <c r="A62" s="87" t="s">
        <v>97</v>
      </c>
      <c r="B62" s="20" t="s">
        <v>146</v>
      </c>
      <c r="C62" s="107">
        <f t="shared" si="26"/>
        <v>734.6</v>
      </c>
      <c r="D62" s="107">
        <v>734.6</v>
      </c>
      <c r="E62" s="107">
        <v>0</v>
      </c>
      <c r="F62" s="107">
        <v>0</v>
      </c>
      <c r="G62" s="107">
        <v>289.52300000000002</v>
      </c>
      <c r="H62" s="107">
        <f>I62+J62</f>
        <v>289.5222</v>
      </c>
      <c r="I62" s="107">
        <v>289.5222</v>
      </c>
      <c r="J62" s="107">
        <v>0</v>
      </c>
      <c r="K62" s="107">
        <v>0</v>
      </c>
      <c r="L62" s="107">
        <f>M62+N62</f>
        <v>250.76300000000001</v>
      </c>
      <c r="M62" s="107">
        <v>250.76300000000001</v>
      </c>
      <c r="N62" s="107">
        <v>0</v>
      </c>
      <c r="O62" s="107">
        <v>0</v>
      </c>
      <c r="P62" s="107">
        <f>Q62+R62</f>
        <v>38.759199999999993</v>
      </c>
      <c r="Q62" s="107">
        <f t="shared" si="27"/>
        <v>38.759199999999993</v>
      </c>
      <c r="R62" s="107">
        <f t="shared" si="27"/>
        <v>0</v>
      </c>
      <c r="S62" s="107">
        <f t="shared" si="27"/>
        <v>0</v>
      </c>
      <c r="T62" s="51"/>
    </row>
    <row r="63" spans="1:20" ht="23.4" customHeight="1" x14ac:dyDescent="0.3">
      <c r="A63" s="89">
        <v>4000</v>
      </c>
      <c r="B63" s="12" t="s">
        <v>73</v>
      </c>
      <c r="C63" s="107">
        <f t="shared" si="26"/>
        <v>59</v>
      </c>
      <c r="D63" s="107">
        <f>D64</f>
        <v>59</v>
      </c>
      <c r="E63" s="107">
        <f>E64</f>
        <v>0</v>
      </c>
      <c r="F63" s="107">
        <f t="shared" ref="F63:O64" si="38">F64</f>
        <v>0</v>
      </c>
      <c r="G63" s="107">
        <f t="shared" si="38"/>
        <v>31.5</v>
      </c>
      <c r="H63" s="107">
        <f t="shared" si="38"/>
        <v>31.5</v>
      </c>
      <c r="I63" s="107">
        <f t="shared" si="38"/>
        <v>31.5</v>
      </c>
      <c r="J63" s="107">
        <f t="shared" si="38"/>
        <v>0</v>
      </c>
      <c r="K63" s="107">
        <f t="shared" si="38"/>
        <v>0</v>
      </c>
      <c r="L63" s="107">
        <f t="shared" si="38"/>
        <v>18</v>
      </c>
      <c r="M63" s="107">
        <f t="shared" si="38"/>
        <v>18</v>
      </c>
      <c r="N63" s="107">
        <f t="shared" si="38"/>
        <v>0</v>
      </c>
      <c r="O63" s="107">
        <f t="shared" si="38"/>
        <v>0</v>
      </c>
      <c r="P63" s="107">
        <f>P64</f>
        <v>13.5</v>
      </c>
      <c r="Q63" s="107">
        <f t="shared" si="27"/>
        <v>13.5</v>
      </c>
      <c r="R63" s="107">
        <f t="shared" si="27"/>
        <v>0</v>
      </c>
      <c r="S63" s="107">
        <f t="shared" si="27"/>
        <v>0</v>
      </c>
      <c r="T63" s="51"/>
    </row>
    <row r="64" spans="1:20" ht="46.2" customHeight="1" x14ac:dyDescent="0.3">
      <c r="A64" s="89">
        <v>4080</v>
      </c>
      <c r="B64" s="12" t="s">
        <v>74</v>
      </c>
      <c r="C64" s="106">
        <f t="shared" si="26"/>
        <v>59</v>
      </c>
      <c r="D64" s="106">
        <f>D65</f>
        <v>59</v>
      </c>
      <c r="E64" s="106">
        <f>E65</f>
        <v>0</v>
      </c>
      <c r="F64" s="106">
        <f t="shared" si="38"/>
        <v>0</v>
      </c>
      <c r="G64" s="106">
        <f t="shared" si="38"/>
        <v>31.5</v>
      </c>
      <c r="H64" s="106">
        <f t="shared" si="38"/>
        <v>31.5</v>
      </c>
      <c r="I64" s="106">
        <f>I65</f>
        <v>31.5</v>
      </c>
      <c r="J64" s="106">
        <f t="shared" si="38"/>
        <v>0</v>
      </c>
      <c r="K64" s="106">
        <f t="shared" si="38"/>
        <v>0</v>
      </c>
      <c r="L64" s="106">
        <f t="shared" si="38"/>
        <v>18</v>
      </c>
      <c r="M64" s="106">
        <f t="shared" si="38"/>
        <v>18</v>
      </c>
      <c r="N64" s="106">
        <f t="shared" si="38"/>
        <v>0</v>
      </c>
      <c r="O64" s="106">
        <f t="shared" si="38"/>
        <v>0</v>
      </c>
      <c r="P64" s="106">
        <f>P65</f>
        <v>13.5</v>
      </c>
      <c r="Q64" s="106">
        <f t="shared" ref="Q64:S90" si="39">I64-M64</f>
        <v>13.5</v>
      </c>
      <c r="R64" s="106">
        <f t="shared" si="39"/>
        <v>0</v>
      </c>
      <c r="S64" s="106">
        <f t="shared" si="39"/>
        <v>0</v>
      </c>
      <c r="T64" s="51"/>
    </row>
    <row r="65" spans="1:20" ht="40.200000000000003" customHeight="1" x14ac:dyDescent="0.3">
      <c r="A65" s="87" t="s">
        <v>98</v>
      </c>
      <c r="B65" s="20" t="s">
        <v>75</v>
      </c>
      <c r="C65" s="107">
        <f t="shared" si="26"/>
        <v>59</v>
      </c>
      <c r="D65" s="107">
        <v>59</v>
      </c>
      <c r="E65" s="107">
        <v>0</v>
      </c>
      <c r="F65" s="107">
        <v>0</v>
      </c>
      <c r="G65" s="107">
        <v>31.5</v>
      </c>
      <c r="H65" s="107">
        <f>I65+J65</f>
        <v>31.5</v>
      </c>
      <c r="I65" s="107">
        <v>31.5</v>
      </c>
      <c r="J65" s="107">
        <v>0</v>
      </c>
      <c r="K65" s="107">
        <v>0</v>
      </c>
      <c r="L65" s="107">
        <f>M65+N65</f>
        <v>18</v>
      </c>
      <c r="M65" s="107">
        <v>18</v>
      </c>
      <c r="N65" s="107">
        <v>0</v>
      </c>
      <c r="O65" s="107">
        <v>0</v>
      </c>
      <c r="P65" s="107">
        <f>Q65+R65</f>
        <v>13.5</v>
      </c>
      <c r="Q65" s="107">
        <f t="shared" si="39"/>
        <v>13.5</v>
      </c>
      <c r="R65" s="107">
        <f t="shared" si="39"/>
        <v>0</v>
      </c>
      <c r="S65" s="107">
        <f t="shared" si="39"/>
        <v>0</v>
      </c>
      <c r="T65" s="51"/>
    </row>
    <row r="66" spans="1:20" ht="26.4" customHeight="1" x14ac:dyDescent="0.3">
      <c r="A66" s="89">
        <v>5000</v>
      </c>
      <c r="B66" s="12" t="s">
        <v>76</v>
      </c>
      <c r="C66" s="106">
        <f t="shared" si="26"/>
        <v>62.1</v>
      </c>
      <c r="D66" s="106">
        <f>D67</f>
        <v>62.1</v>
      </c>
      <c r="E66" s="106">
        <f>E67</f>
        <v>0</v>
      </c>
      <c r="F66" s="106">
        <f t="shared" ref="F66:O67" si="40">F67</f>
        <v>0</v>
      </c>
      <c r="G66" s="106">
        <f t="shared" si="40"/>
        <v>33.204999999999998</v>
      </c>
      <c r="H66" s="106">
        <f t="shared" si="40"/>
        <v>33.204999999999998</v>
      </c>
      <c r="I66" s="106">
        <f t="shared" si="40"/>
        <v>33.204999999999998</v>
      </c>
      <c r="J66" s="106">
        <f t="shared" si="40"/>
        <v>0</v>
      </c>
      <c r="K66" s="106">
        <f t="shared" si="40"/>
        <v>0</v>
      </c>
      <c r="L66" s="106">
        <f t="shared" si="40"/>
        <v>45.688000000000002</v>
      </c>
      <c r="M66" s="106">
        <f t="shared" si="40"/>
        <v>45.688000000000002</v>
      </c>
      <c r="N66" s="106">
        <f t="shared" si="40"/>
        <v>0</v>
      </c>
      <c r="O66" s="106">
        <f t="shared" si="40"/>
        <v>0</v>
      </c>
      <c r="P66" s="106">
        <f>P67</f>
        <v>-12.483000000000004</v>
      </c>
      <c r="Q66" s="106">
        <f t="shared" si="39"/>
        <v>-12.483000000000004</v>
      </c>
      <c r="R66" s="106">
        <f t="shared" si="39"/>
        <v>0</v>
      </c>
      <c r="S66" s="106">
        <f t="shared" si="39"/>
        <v>0</v>
      </c>
      <c r="T66" s="51"/>
    </row>
    <row r="67" spans="1:20" ht="55.8" customHeight="1" x14ac:dyDescent="0.3">
      <c r="A67" s="87">
        <v>5060</v>
      </c>
      <c r="B67" s="20" t="s">
        <v>77</v>
      </c>
      <c r="C67" s="107">
        <f t="shared" si="26"/>
        <v>62.1</v>
      </c>
      <c r="D67" s="107">
        <f>D68</f>
        <v>62.1</v>
      </c>
      <c r="E67" s="107">
        <f>E68</f>
        <v>0</v>
      </c>
      <c r="F67" s="107">
        <f t="shared" si="40"/>
        <v>0</v>
      </c>
      <c r="G67" s="107">
        <f>G68</f>
        <v>33.204999999999998</v>
      </c>
      <c r="H67" s="107">
        <f t="shared" si="40"/>
        <v>33.204999999999998</v>
      </c>
      <c r="I67" s="107">
        <f>I68</f>
        <v>33.204999999999998</v>
      </c>
      <c r="J67" s="107">
        <f t="shared" si="40"/>
        <v>0</v>
      </c>
      <c r="K67" s="107">
        <f t="shared" si="40"/>
        <v>0</v>
      </c>
      <c r="L67" s="107">
        <f t="shared" si="40"/>
        <v>45.688000000000002</v>
      </c>
      <c r="M67" s="107">
        <f t="shared" si="40"/>
        <v>45.688000000000002</v>
      </c>
      <c r="N67" s="107">
        <f t="shared" si="40"/>
        <v>0</v>
      </c>
      <c r="O67" s="107">
        <f t="shared" si="40"/>
        <v>0</v>
      </c>
      <c r="P67" s="107">
        <f>P68</f>
        <v>-12.483000000000004</v>
      </c>
      <c r="Q67" s="107">
        <f t="shared" si="39"/>
        <v>-12.483000000000004</v>
      </c>
      <c r="R67" s="107">
        <f t="shared" si="39"/>
        <v>0</v>
      </c>
      <c r="S67" s="107">
        <f t="shared" si="39"/>
        <v>0</v>
      </c>
      <c r="T67" s="51"/>
    </row>
    <row r="68" spans="1:20" ht="103.8" customHeight="1" x14ac:dyDescent="0.3">
      <c r="A68" s="87" t="s">
        <v>99</v>
      </c>
      <c r="B68" s="20" t="s">
        <v>145</v>
      </c>
      <c r="C68" s="107">
        <f t="shared" si="26"/>
        <v>62.1</v>
      </c>
      <c r="D68" s="107">
        <v>62.1</v>
      </c>
      <c r="E68" s="107">
        <v>0</v>
      </c>
      <c r="F68" s="107">
        <v>0</v>
      </c>
      <c r="G68" s="107">
        <v>33.204999999999998</v>
      </c>
      <c r="H68" s="107">
        <f>I68+J68</f>
        <v>33.204999999999998</v>
      </c>
      <c r="I68" s="107">
        <v>33.204999999999998</v>
      </c>
      <c r="J68" s="107">
        <v>0</v>
      </c>
      <c r="K68" s="107">
        <v>0</v>
      </c>
      <c r="L68" s="107">
        <f>M68+N68</f>
        <v>45.688000000000002</v>
      </c>
      <c r="M68" s="107">
        <v>45.688000000000002</v>
      </c>
      <c r="N68" s="107">
        <v>0</v>
      </c>
      <c r="O68" s="107">
        <v>0</v>
      </c>
      <c r="P68" s="107">
        <f>Q68+R68</f>
        <v>-12.483000000000004</v>
      </c>
      <c r="Q68" s="107">
        <f t="shared" si="39"/>
        <v>-12.483000000000004</v>
      </c>
      <c r="R68" s="107">
        <f t="shared" si="39"/>
        <v>0</v>
      </c>
      <c r="S68" s="107">
        <f t="shared" si="39"/>
        <v>0</v>
      </c>
      <c r="T68" s="51"/>
    </row>
    <row r="69" spans="1:20" ht="39" customHeight="1" x14ac:dyDescent="0.3">
      <c r="A69" s="89">
        <v>6000</v>
      </c>
      <c r="B69" s="12" t="s">
        <v>78</v>
      </c>
      <c r="C69" s="106">
        <f>C70+C72+C75+C76+C77</f>
        <v>55617.705999999998</v>
      </c>
      <c r="D69" s="106">
        <f>D70+D72+D73+D75+D76+D77</f>
        <v>60553.96</v>
      </c>
      <c r="E69" s="106">
        <f t="shared" ref="E69:O69" si="41">E70+E72+E73+E75+E76+E77</f>
        <v>207.10599999999999</v>
      </c>
      <c r="F69" s="106">
        <f t="shared" si="41"/>
        <v>0</v>
      </c>
      <c r="G69" s="106">
        <f t="shared" si="41"/>
        <v>16300.366</v>
      </c>
      <c r="H69" s="106">
        <f t="shared" si="41"/>
        <v>15207.018970000001</v>
      </c>
      <c r="I69" s="106">
        <f t="shared" si="41"/>
        <v>15005.412970000001</v>
      </c>
      <c r="J69" s="106">
        <f t="shared" si="41"/>
        <v>201.60599999999999</v>
      </c>
      <c r="K69" s="106">
        <f t="shared" si="41"/>
        <v>0</v>
      </c>
      <c r="L69" s="106">
        <f t="shared" si="41"/>
        <v>18277.365089999999</v>
      </c>
      <c r="M69" s="106">
        <f t="shared" si="41"/>
        <v>10201.324490000001</v>
      </c>
      <c r="N69" s="106">
        <f t="shared" si="41"/>
        <v>8076.0406000000003</v>
      </c>
      <c r="O69" s="106">
        <f t="shared" si="41"/>
        <v>8076.0406000000003</v>
      </c>
      <c r="P69" s="106">
        <f>P70+P72+P73+P75+P76+P77</f>
        <v>-3070.3461200000011</v>
      </c>
      <c r="Q69" s="106">
        <f t="shared" ref="Q69:S69" si="42">Q70+Q72+Q75+Q76+Q77</f>
        <v>1104.4918699999996</v>
      </c>
      <c r="R69" s="106">
        <f t="shared" si="42"/>
        <v>-7874.4346000000005</v>
      </c>
      <c r="S69" s="106">
        <f t="shared" si="42"/>
        <v>-8076.0406000000003</v>
      </c>
      <c r="T69" s="51"/>
    </row>
    <row r="70" spans="1:20" ht="58.8" hidden="1" customHeight="1" x14ac:dyDescent="0.3">
      <c r="A70" s="89">
        <v>6010</v>
      </c>
      <c r="B70" s="12" t="s">
        <v>130</v>
      </c>
      <c r="C70" s="106">
        <f t="shared" ref="C70:C71" si="43">D70+E70</f>
        <v>0</v>
      </c>
      <c r="D70" s="106">
        <f>D71</f>
        <v>0</v>
      </c>
      <c r="E70" s="106">
        <f>E71</f>
        <v>0</v>
      </c>
      <c r="F70" s="106">
        <f t="shared" ref="F70:O70" si="44">F71</f>
        <v>0</v>
      </c>
      <c r="G70" s="106">
        <f t="shared" si="44"/>
        <v>0</v>
      </c>
      <c r="H70" s="106">
        <f t="shared" si="44"/>
        <v>0</v>
      </c>
      <c r="I70" s="106">
        <f t="shared" si="44"/>
        <v>0</v>
      </c>
      <c r="J70" s="106">
        <f t="shared" si="44"/>
        <v>0</v>
      </c>
      <c r="K70" s="106">
        <f t="shared" si="44"/>
        <v>0</v>
      </c>
      <c r="L70" s="106">
        <f t="shared" si="44"/>
        <v>0</v>
      </c>
      <c r="M70" s="106">
        <f t="shared" si="44"/>
        <v>0</v>
      </c>
      <c r="N70" s="106">
        <f t="shared" si="44"/>
        <v>0</v>
      </c>
      <c r="O70" s="106">
        <f t="shared" si="44"/>
        <v>0</v>
      </c>
      <c r="P70" s="106">
        <f>P71</f>
        <v>0</v>
      </c>
      <c r="Q70" s="106">
        <f t="shared" ref="Q70:S71" si="45">I70-M70</f>
        <v>0</v>
      </c>
      <c r="R70" s="106">
        <f t="shared" si="45"/>
        <v>0</v>
      </c>
      <c r="S70" s="106">
        <f t="shared" si="45"/>
        <v>0</v>
      </c>
      <c r="T70" s="51"/>
    </row>
    <row r="71" spans="1:20" ht="60.6" hidden="1" customHeight="1" x14ac:dyDescent="0.3">
      <c r="A71" s="87">
        <v>6011</v>
      </c>
      <c r="B71" s="20" t="s">
        <v>131</v>
      </c>
      <c r="C71" s="107">
        <f t="shared" si="43"/>
        <v>0</v>
      </c>
      <c r="D71" s="107">
        <v>0</v>
      </c>
      <c r="E71" s="107">
        <v>0</v>
      </c>
      <c r="F71" s="107">
        <v>0</v>
      </c>
      <c r="G71" s="107">
        <v>0</v>
      </c>
      <c r="H71" s="107">
        <f>I71+J71</f>
        <v>0</v>
      </c>
      <c r="I71" s="107">
        <v>0</v>
      </c>
      <c r="J71" s="107">
        <v>0</v>
      </c>
      <c r="K71" s="107">
        <v>0</v>
      </c>
      <c r="L71" s="107">
        <f>M71+N71</f>
        <v>0</v>
      </c>
      <c r="M71" s="107">
        <v>0</v>
      </c>
      <c r="N71" s="107">
        <v>0</v>
      </c>
      <c r="O71" s="107">
        <v>0</v>
      </c>
      <c r="P71" s="107">
        <f>Q71+R71</f>
        <v>0</v>
      </c>
      <c r="Q71" s="107">
        <f t="shared" si="45"/>
        <v>0</v>
      </c>
      <c r="R71" s="107">
        <f t="shared" si="45"/>
        <v>0</v>
      </c>
      <c r="S71" s="107">
        <f t="shared" si="45"/>
        <v>0</v>
      </c>
      <c r="T71" s="51"/>
    </row>
    <row r="72" spans="1:20" ht="46.2" customHeight="1" x14ac:dyDescent="0.3">
      <c r="A72" s="89" t="s">
        <v>100</v>
      </c>
      <c r="B72" s="12" t="s">
        <v>79</v>
      </c>
      <c r="C72" s="106">
        <f t="shared" si="26"/>
        <v>55603.606</v>
      </c>
      <c r="D72" s="106">
        <v>55396.5</v>
      </c>
      <c r="E72" s="106">
        <v>207.10599999999999</v>
      </c>
      <c r="F72" s="106">
        <v>0</v>
      </c>
      <c r="G72" s="106">
        <v>11303.981</v>
      </c>
      <c r="H72" s="106">
        <f>I72+J72</f>
        <v>11504.49481</v>
      </c>
      <c r="I72" s="106">
        <v>11302.88881</v>
      </c>
      <c r="J72" s="106">
        <v>201.60599999999999</v>
      </c>
      <c r="K72" s="106">
        <v>0</v>
      </c>
      <c r="L72" s="106">
        <f>M72+N72</f>
        <v>18277.365089999999</v>
      </c>
      <c r="M72" s="106">
        <v>10201.324490000001</v>
      </c>
      <c r="N72" s="106">
        <v>8076.0406000000003</v>
      </c>
      <c r="O72" s="106">
        <v>8076.0406000000003</v>
      </c>
      <c r="P72" s="106">
        <f>Q72+R72</f>
        <v>-6772.870280000001</v>
      </c>
      <c r="Q72" s="106">
        <f t="shared" si="39"/>
        <v>1101.5643199999995</v>
      </c>
      <c r="R72" s="106">
        <f t="shared" si="39"/>
        <v>-7874.4346000000005</v>
      </c>
      <c r="S72" s="106">
        <f t="shared" si="39"/>
        <v>-8076.0406000000003</v>
      </c>
      <c r="T72" s="51"/>
    </row>
    <row r="73" spans="1:20" ht="46.2" customHeight="1" x14ac:dyDescent="0.3">
      <c r="A73" s="86" t="s">
        <v>138</v>
      </c>
      <c r="B73" s="12" t="s">
        <v>79</v>
      </c>
      <c r="C73" s="106">
        <f t="shared" si="26"/>
        <v>5143.3599999999997</v>
      </c>
      <c r="D73" s="106">
        <v>5143.3599999999997</v>
      </c>
      <c r="E73" s="106">
        <v>0</v>
      </c>
      <c r="F73" s="106">
        <v>0</v>
      </c>
      <c r="G73" s="106">
        <v>4993.3599999999997</v>
      </c>
      <c r="H73" s="106">
        <f>I73+J73</f>
        <v>3699.5966100000001</v>
      </c>
      <c r="I73" s="106">
        <v>3699.5966100000001</v>
      </c>
      <c r="J73" s="106">
        <v>0</v>
      </c>
      <c r="K73" s="106">
        <v>0</v>
      </c>
      <c r="L73" s="106">
        <f>M73+N73</f>
        <v>0</v>
      </c>
      <c r="M73" s="106">
        <v>0</v>
      </c>
      <c r="N73" s="106">
        <v>0</v>
      </c>
      <c r="O73" s="106">
        <v>0</v>
      </c>
      <c r="P73" s="106">
        <f>Q73+R73</f>
        <v>3699.5966100000001</v>
      </c>
      <c r="Q73" s="106">
        <f t="shared" si="39"/>
        <v>3699.5966100000001</v>
      </c>
      <c r="R73" s="106">
        <f t="shared" si="39"/>
        <v>0</v>
      </c>
      <c r="S73" s="106">
        <f t="shared" si="39"/>
        <v>0</v>
      </c>
      <c r="T73" s="51"/>
    </row>
    <row r="74" spans="1:20" ht="43.8" customHeight="1" x14ac:dyDescent="0.3">
      <c r="A74" s="89">
        <v>6080</v>
      </c>
      <c r="B74" s="12" t="s">
        <v>80</v>
      </c>
      <c r="C74" s="106">
        <f t="shared" si="26"/>
        <v>6.9</v>
      </c>
      <c r="D74" s="106">
        <f>D75</f>
        <v>6.9</v>
      </c>
      <c r="E74" s="106">
        <f>E75</f>
        <v>0</v>
      </c>
      <c r="F74" s="106">
        <f t="shared" ref="F74:O74" si="46">F75</f>
        <v>0</v>
      </c>
      <c r="G74" s="106">
        <f t="shared" si="46"/>
        <v>3.0249999999999999</v>
      </c>
      <c r="H74" s="106">
        <f t="shared" si="46"/>
        <v>2.9275500000000001</v>
      </c>
      <c r="I74" s="106">
        <f t="shared" si="46"/>
        <v>2.9275500000000001</v>
      </c>
      <c r="J74" s="109">
        <f t="shared" si="46"/>
        <v>0</v>
      </c>
      <c r="K74" s="106">
        <f t="shared" si="46"/>
        <v>0</v>
      </c>
      <c r="L74" s="106">
        <f t="shared" si="46"/>
        <v>0</v>
      </c>
      <c r="M74" s="106">
        <f t="shared" si="46"/>
        <v>0</v>
      </c>
      <c r="N74" s="106">
        <f t="shared" si="46"/>
        <v>0</v>
      </c>
      <c r="O74" s="106">
        <f t="shared" si="46"/>
        <v>0</v>
      </c>
      <c r="P74" s="106">
        <f>P75</f>
        <v>2.9275500000000001</v>
      </c>
      <c r="Q74" s="106">
        <f t="shared" si="39"/>
        <v>2.9275500000000001</v>
      </c>
      <c r="R74" s="106">
        <f t="shared" si="39"/>
        <v>0</v>
      </c>
      <c r="S74" s="106">
        <f t="shared" si="39"/>
        <v>0</v>
      </c>
      <c r="T74" s="51"/>
    </row>
    <row r="75" spans="1:20" ht="48.6" customHeight="1" x14ac:dyDescent="0.3">
      <c r="A75" s="87" t="s">
        <v>101</v>
      </c>
      <c r="B75" s="20" t="s">
        <v>81</v>
      </c>
      <c r="C75" s="107">
        <f t="shared" si="26"/>
        <v>6.9</v>
      </c>
      <c r="D75" s="107">
        <v>6.9</v>
      </c>
      <c r="E75" s="107">
        <v>0</v>
      </c>
      <c r="F75" s="107">
        <v>0</v>
      </c>
      <c r="G75" s="107">
        <v>3.0249999999999999</v>
      </c>
      <c r="H75" s="107">
        <f>I75+J75</f>
        <v>2.9275500000000001</v>
      </c>
      <c r="I75" s="107">
        <v>2.9275500000000001</v>
      </c>
      <c r="J75" s="107">
        <v>0</v>
      </c>
      <c r="K75" s="107">
        <v>0</v>
      </c>
      <c r="L75" s="107">
        <f>M75+N75</f>
        <v>0</v>
      </c>
      <c r="M75" s="107">
        <v>0</v>
      </c>
      <c r="N75" s="107">
        <v>0</v>
      </c>
      <c r="O75" s="107">
        <v>0</v>
      </c>
      <c r="P75" s="107">
        <f>Q75+R75</f>
        <v>2.9275500000000001</v>
      </c>
      <c r="Q75" s="107">
        <f t="shared" si="39"/>
        <v>2.9275500000000001</v>
      </c>
      <c r="R75" s="107">
        <f t="shared" si="39"/>
        <v>0</v>
      </c>
      <c r="S75" s="107">
        <f t="shared" si="39"/>
        <v>0</v>
      </c>
      <c r="T75" s="51"/>
    </row>
    <row r="76" spans="1:20" ht="59.4" customHeight="1" x14ac:dyDescent="0.3">
      <c r="A76" s="89" t="s">
        <v>102</v>
      </c>
      <c r="B76" s="12" t="s">
        <v>82</v>
      </c>
      <c r="C76" s="106">
        <f t="shared" si="26"/>
        <v>7.2</v>
      </c>
      <c r="D76" s="106">
        <v>7.2</v>
      </c>
      <c r="E76" s="106">
        <v>0</v>
      </c>
      <c r="F76" s="106">
        <v>0</v>
      </c>
      <c r="G76" s="106">
        <v>0</v>
      </c>
      <c r="H76" s="106">
        <f>I76+J76</f>
        <v>0</v>
      </c>
      <c r="I76" s="106">
        <v>0</v>
      </c>
      <c r="J76" s="106">
        <v>0</v>
      </c>
      <c r="K76" s="106">
        <v>0</v>
      </c>
      <c r="L76" s="106">
        <f>M76+N76</f>
        <v>0</v>
      </c>
      <c r="M76" s="106">
        <v>0</v>
      </c>
      <c r="N76" s="106">
        <v>0</v>
      </c>
      <c r="O76" s="106">
        <v>0</v>
      </c>
      <c r="P76" s="106">
        <f>Q76+R76</f>
        <v>0</v>
      </c>
      <c r="Q76" s="106">
        <f t="shared" si="39"/>
        <v>0</v>
      </c>
      <c r="R76" s="106">
        <f t="shared" si="39"/>
        <v>0</v>
      </c>
      <c r="S76" s="106">
        <f t="shared" si="39"/>
        <v>0</v>
      </c>
      <c r="T76" s="51"/>
    </row>
    <row r="77" spans="1:20" ht="115.2" hidden="1" customHeight="1" x14ac:dyDescent="0.3">
      <c r="A77" s="89">
        <v>1216092</v>
      </c>
      <c r="B77" s="12" t="s">
        <v>132</v>
      </c>
      <c r="C77" s="106">
        <f t="shared" si="26"/>
        <v>0</v>
      </c>
      <c r="D77" s="106">
        <v>0</v>
      </c>
      <c r="E77" s="106"/>
      <c r="F77" s="106"/>
      <c r="G77" s="106">
        <v>0</v>
      </c>
      <c r="H77" s="106">
        <f>I77+J77</f>
        <v>0</v>
      </c>
      <c r="I77" s="106">
        <v>0</v>
      </c>
      <c r="J77" s="106">
        <v>0</v>
      </c>
      <c r="K77" s="106">
        <v>0</v>
      </c>
      <c r="L77" s="106">
        <f>M77+N77</f>
        <v>0</v>
      </c>
      <c r="M77" s="106">
        <v>0</v>
      </c>
      <c r="N77" s="106">
        <v>0</v>
      </c>
      <c r="O77" s="106">
        <v>0</v>
      </c>
      <c r="P77" s="106">
        <f>Q77+R77</f>
        <v>0</v>
      </c>
      <c r="Q77" s="106">
        <f t="shared" si="39"/>
        <v>0</v>
      </c>
      <c r="R77" s="106">
        <f t="shared" si="39"/>
        <v>0</v>
      </c>
      <c r="S77" s="106">
        <f t="shared" si="39"/>
        <v>0</v>
      </c>
      <c r="T77" s="51"/>
    </row>
    <row r="78" spans="1:20" ht="25.2" customHeight="1" x14ac:dyDescent="0.3">
      <c r="A78" s="89">
        <v>7000</v>
      </c>
      <c r="B78" s="12" t="s">
        <v>83</v>
      </c>
      <c r="C78" s="106">
        <f t="shared" si="26"/>
        <v>16617.111000000001</v>
      </c>
      <c r="D78" s="106">
        <f>D79+D81</f>
        <v>1317.1110000000001</v>
      </c>
      <c r="E78" s="106">
        <f t="shared" ref="E78:G78" si="47">E79+E81</f>
        <v>15300</v>
      </c>
      <c r="F78" s="106">
        <f t="shared" si="47"/>
        <v>15300</v>
      </c>
      <c r="G78" s="106">
        <f t="shared" si="47"/>
        <v>495.07100000000003</v>
      </c>
      <c r="H78" s="106">
        <f>I78+J78</f>
        <v>11369.99201</v>
      </c>
      <c r="I78" s="106">
        <f>I79+I81</f>
        <v>492.46021999999999</v>
      </c>
      <c r="J78" s="106">
        <f t="shared" ref="J78:K78" si="48">J79+J81</f>
        <v>10877.531789999999</v>
      </c>
      <c r="K78" s="106">
        <f t="shared" si="48"/>
        <v>10877.531789999999</v>
      </c>
      <c r="L78" s="106">
        <f>M78+N78</f>
        <v>562.33947000000001</v>
      </c>
      <c r="M78" s="106">
        <f>M79+M81</f>
        <v>557.91647</v>
      </c>
      <c r="N78" s="106">
        <f t="shared" ref="N78:O78" si="49">N79+N81</f>
        <v>4.423</v>
      </c>
      <c r="O78" s="106">
        <f t="shared" si="49"/>
        <v>0</v>
      </c>
      <c r="P78" s="106">
        <f>Q78+R78</f>
        <v>10807.652539999999</v>
      </c>
      <c r="Q78" s="106">
        <f t="shared" si="39"/>
        <v>-65.456250000000011</v>
      </c>
      <c r="R78" s="106">
        <f t="shared" si="39"/>
        <v>10873.108789999998</v>
      </c>
      <c r="S78" s="106">
        <f t="shared" si="39"/>
        <v>10877.531789999999</v>
      </c>
      <c r="T78" s="51"/>
    </row>
    <row r="79" spans="1:20" ht="57.6" customHeight="1" x14ac:dyDescent="0.3">
      <c r="A79" s="87">
        <v>7300</v>
      </c>
      <c r="B79" s="20" t="s">
        <v>143</v>
      </c>
      <c r="C79" s="107">
        <f>C80</f>
        <v>15300</v>
      </c>
      <c r="D79" s="107">
        <f t="shared" ref="D79:S79" si="50">D80</f>
        <v>0</v>
      </c>
      <c r="E79" s="107">
        <f t="shared" si="50"/>
        <v>15300</v>
      </c>
      <c r="F79" s="107">
        <f t="shared" si="50"/>
        <v>15300</v>
      </c>
      <c r="G79" s="107">
        <f t="shared" si="50"/>
        <v>0</v>
      </c>
      <c r="H79" s="107">
        <f t="shared" si="50"/>
        <v>10877.531789999999</v>
      </c>
      <c r="I79" s="107">
        <f t="shared" si="50"/>
        <v>0</v>
      </c>
      <c r="J79" s="107">
        <f t="shared" si="50"/>
        <v>10877.531789999999</v>
      </c>
      <c r="K79" s="107">
        <f t="shared" si="50"/>
        <v>10877.531789999999</v>
      </c>
      <c r="L79" s="107">
        <f t="shared" si="50"/>
        <v>0</v>
      </c>
      <c r="M79" s="107">
        <f t="shared" si="50"/>
        <v>0</v>
      </c>
      <c r="N79" s="107">
        <f t="shared" si="50"/>
        <v>0</v>
      </c>
      <c r="O79" s="107">
        <f t="shared" si="50"/>
        <v>0</v>
      </c>
      <c r="P79" s="107">
        <f t="shared" si="50"/>
        <v>10877.531789999999</v>
      </c>
      <c r="Q79" s="107">
        <f t="shared" si="50"/>
        <v>0</v>
      </c>
      <c r="R79" s="107">
        <f t="shared" si="50"/>
        <v>10877.531789999999</v>
      </c>
      <c r="S79" s="107">
        <f t="shared" si="50"/>
        <v>10877.531789999999</v>
      </c>
      <c r="T79" s="51"/>
    </row>
    <row r="80" spans="1:20" ht="108.6" customHeight="1" x14ac:dyDescent="0.3">
      <c r="A80" s="87">
        <v>7330</v>
      </c>
      <c r="B80" s="20" t="s">
        <v>144</v>
      </c>
      <c r="C80" s="107">
        <f t="shared" ref="C80" si="51">D80+E80</f>
        <v>15300</v>
      </c>
      <c r="D80" s="107">
        <v>0</v>
      </c>
      <c r="E80" s="107">
        <v>15300</v>
      </c>
      <c r="F80" s="107">
        <v>15300</v>
      </c>
      <c r="G80" s="107">
        <v>0</v>
      </c>
      <c r="H80" s="107">
        <f>I80+J80</f>
        <v>10877.531789999999</v>
      </c>
      <c r="I80" s="107">
        <v>0</v>
      </c>
      <c r="J80" s="107">
        <v>10877.531789999999</v>
      </c>
      <c r="K80" s="107">
        <v>10877.531789999999</v>
      </c>
      <c r="L80" s="107">
        <f>M80+N80</f>
        <v>0</v>
      </c>
      <c r="M80" s="107">
        <v>0</v>
      </c>
      <c r="N80" s="107">
        <v>0</v>
      </c>
      <c r="O80" s="107">
        <v>0</v>
      </c>
      <c r="P80" s="107">
        <f>Q80+R80</f>
        <v>10877.531789999999</v>
      </c>
      <c r="Q80" s="107">
        <f t="shared" ref="Q80:S80" si="52">I80-M80</f>
        <v>0</v>
      </c>
      <c r="R80" s="107">
        <f t="shared" si="52"/>
        <v>10877.531789999999</v>
      </c>
      <c r="S80" s="107">
        <f t="shared" si="52"/>
        <v>10877.531789999999</v>
      </c>
      <c r="T80" s="51"/>
    </row>
    <row r="81" spans="1:20" ht="39" customHeight="1" x14ac:dyDescent="0.3">
      <c r="A81" s="87">
        <v>7500</v>
      </c>
      <c r="B81" s="20" t="s">
        <v>84</v>
      </c>
      <c r="C81" s="107">
        <f t="shared" si="26"/>
        <v>1317.1110000000001</v>
      </c>
      <c r="D81" s="107">
        <f>D82+D83</f>
        <v>1317.1110000000001</v>
      </c>
      <c r="E81" s="107">
        <f>E82+E83</f>
        <v>0</v>
      </c>
      <c r="F81" s="107">
        <f t="shared" ref="F81:O81" si="53">F82+F83</f>
        <v>0</v>
      </c>
      <c r="G81" s="107">
        <f t="shared" si="53"/>
        <v>495.07100000000003</v>
      </c>
      <c r="H81" s="107">
        <f t="shared" si="53"/>
        <v>492.46021999999999</v>
      </c>
      <c r="I81" s="107">
        <f t="shared" si="53"/>
        <v>492.46021999999999</v>
      </c>
      <c r="J81" s="107">
        <f t="shared" si="53"/>
        <v>0</v>
      </c>
      <c r="K81" s="107">
        <f t="shared" si="53"/>
        <v>0</v>
      </c>
      <c r="L81" s="107">
        <f t="shared" si="53"/>
        <v>562.33947000000001</v>
      </c>
      <c r="M81" s="107">
        <f t="shared" si="53"/>
        <v>557.91647</v>
      </c>
      <c r="N81" s="107">
        <f t="shared" si="53"/>
        <v>4.423</v>
      </c>
      <c r="O81" s="107">
        <f t="shared" si="53"/>
        <v>0</v>
      </c>
      <c r="P81" s="107">
        <f>P82+P83</f>
        <v>-69.879250000000027</v>
      </c>
      <c r="Q81" s="107">
        <f t="shared" si="39"/>
        <v>-65.456250000000011</v>
      </c>
      <c r="R81" s="107">
        <f t="shared" si="39"/>
        <v>-4.423</v>
      </c>
      <c r="S81" s="107">
        <f t="shared" si="39"/>
        <v>0</v>
      </c>
      <c r="T81" s="51"/>
    </row>
    <row r="82" spans="1:20" ht="38.4" customHeight="1" x14ac:dyDescent="0.3">
      <c r="A82" s="87" t="s">
        <v>103</v>
      </c>
      <c r="B82" s="20" t="s">
        <v>85</v>
      </c>
      <c r="C82" s="107">
        <f t="shared" si="26"/>
        <v>1168.951</v>
      </c>
      <c r="D82" s="107">
        <v>1168.951</v>
      </c>
      <c r="E82" s="107">
        <v>0</v>
      </c>
      <c r="F82" s="107">
        <v>0</v>
      </c>
      <c r="G82" s="107">
        <v>404.45600000000002</v>
      </c>
      <c r="H82" s="107">
        <f>I82+J82</f>
        <v>401.84521999999998</v>
      </c>
      <c r="I82" s="107">
        <v>401.84521999999998</v>
      </c>
      <c r="J82" s="107">
        <v>0</v>
      </c>
      <c r="K82" s="107">
        <v>0</v>
      </c>
      <c r="L82" s="107">
        <f>M82+N82</f>
        <v>433.55547000000001</v>
      </c>
      <c r="M82" s="107">
        <v>429.13247000000001</v>
      </c>
      <c r="N82" s="107">
        <v>4.423</v>
      </c>
      <c r="O82" s="107">
        <v>0</v>
      </c>
      <c r="P82" s="107">
        <f>Q82+R82</f>
        <v>-31.71025000000003</v>
      </c>
      <c r="Q82" s="107">
        <f t="shared" si="39"/>
        <v>-27.287250000000029</v>
      </c>
      <c r="R82" s="107">
        <f t="shared" si="39"/>
        <v>-4.423</v>
      </c>
      <c r="S82" s="107">
        <f t="shared" si="39"/>
        <v>0</v>
      </c>
      <c r="T82" s="51"/>
    </row>
    <row r="83" spans="1:20" ht="41.4" customHeight="1" x14ac:dyDescent="0.3">
      <c r="A83" s="87" t="s">
        <v>104</v>
      </c>
      <c r="B83" s="20" t="s">
        <v>85</v>
      </c>
      <c r="C83" s="107">
        <f t="shared" si="26"/>
        <v>148.16</v>
      </c>
      <c r="D83" s="107">
        <v>148.16</v>
      </c>
      <c r="E83" s="107">
        <v>0</v>
      </c>
      <c r="F83" s="107">
        <v>0</v>
      </c>
      <c r="G83" s="107">
        <v>90.614999999999995</v>
      </c>
      <c r="H83" s="107">
        <f>I83+J83</f>
        <v>90.614999999999995</v>
      </c>
      <c r="I83" s="107">
        <v>90.614999999999995</v>
      </c>
      <c r="J83" s="107">
        <v>0</v>
      </c>
      <c r="K83" s="107">
        <v>0</v>
      </c>
      <c r="L83" s="107">
        <f>M83+N83</f>
        <v>128.78399999999999</v>
      </c>
      <c r="M83" s="107">
        <v>128.78399999999999</v>
      </c>
      <c r="N83" s="107">
        <v>0</v>
      </c>
      <c r="O83" s="107">
        <v>0</v>
      </c>
      <c r="P83" s="107">
        <f>Q83+R83</f>
        <v>-38.168999999999997</v>
      </c>
      <c r="Q83" s="107">
        <f t="shared" si="39"/>
        <v>-38.168999999999997</v>
      </c>
      <c r="R83" s="107">
        <f t="shared" si="39"/>
        <v>0</v>
      </c>
      <c r="S83" s="107">
        <f t="shared" si="39"/>
        <v>0</v>
      </c>
      <c r="T83" s="51"/>
    </row>
    <row r="84" spans="1:20" ht="26.4" customHeight="1" x14ac:dyDescent="0.3">
      <c r="A84" s="89">
        <v>8000</v>
      </c>
      <c r="B84" s="12" t="s">
        <v>86</v>
      </c>
      <c r="C84" s="106">
        <f t="shared" si="26"/>
        <v>403.6</v>
      </c>
      <c r="D84" s="106">
        <f>D85+D87</f>
        <v>403.6</v>
      </c>
      <c r="E84" s="106">
        <f>E85+E87</f>
        <v>0</v>
      </c>
      <c r="F84" s="106">
        <f t="shared" ref="F84:O84" si="54">F85+F87</f>
        <v>0</v>
      </c>
      <c r="G84" s="106">
        <f t="shared" si="54"/>
        <v>209.928</v>
      </c>
      <c r="H84" s="106">
        <f t="shared" si="54"/>
        <v>209.92703</v>
      </c>
      <c r="I84" s="106">
        <f t="shared" si="54"/>
        <v>209.92703</v>
      </c>
      <c r="J84" s="106">
        <f t="shared" si="54"/>
        <v>0</v>
      </c>
      <c r="K84" s="106">
        <f t="shared" si="54"/>
        <v>0</v>
      </c>
      <c r="L84" s="106">
        <f t="shared" si="54"/>
        <v>122.13720000000001</v>
      </c>
      <c r="M84" s="106">
        <f t="shared" si="54"/>
        <v>122.13720000000001</v>
      </c>
      <c r="N84" s="106">
        <f t="shared" si="54"/>
        <v>0</v>
      </c>
      <c r="O84" s="106">
        <f t="shared" si="54"/>
        <v>0</v>
      </c>
      <c r="P84" s="106">
        <f>P85+P87</f>
        <v>87.789829999999995</v>
      </c>
      <c r="Q84" s="106">
        <f t="shared" si="39"/>
        <v>87.789829999999995</v>
      </c>
      <c r="R84" s="106">
        <f t="shared" si="39"/>
        <v>0</v>
      </c>
      <c r="S84" s="106">
        <f t="shared" si="39"/>
        <v>0</v>
      </c>
      <c r="T84" s="51"/>
    </row>
    <row r="85" spans="1:20" ht="49.2" customHeight="1" x14ac:dyDescent="0.3">
      <c r="A85" s="87">
        <v>8100</v>
      </c>
      <c r="B85" s="20" t="s">
        <v>87</v>
      </c>
      <c r="C85" s="107">
        <f t="shared" si="26"/>
        <v>403.6</v>
      </c>
      <c r="D85" s="107">
        <f>D86</f>
        <v>403.6</v>
      </c>
      <c r="E85" s="107">
        <f>E86</f>
        <v>0</v>
      </c>
      <c r="F85" s="107">
        <f t="shared" ref="F85:O85" si="55">F86</f>
        <v>0</v>
      </c>
      <c r="G85" s="107">
        <f t="shared" si="55"/>
        <v>209.928</v>
      </c>
      <c r="H85" s="107">
        <f t="shared" si="55"/>
        <v>209.92703</v>
      </c>
      <c r="I85" s="107">
        <f t="shared" si="55"/>
        <v>209.92703</v>
      </c>
      <c r="J85" s="107">
        <f t="shared" si="55"/>
        <v>0</v>
      </c>
      <c r="K85" s="107">
        <f t="shared" si="55"/>
        <v>0</v>
      </c>
      <c r="L85" s="107">
        <f t="shared" si="55"/>
        <v>122.13720000000001</v>
      </c>
      <c r="M85" s="107">
        <f>M86</f>
        <v>122.13720000000001</v>
      </c>
      <c r="N85" s="107">
        <f t="shared" si="55"/>
        <v>0</v>
      </c>
      <c r="O85" s="107">
        <f t="shared" si="55"/>
        <v>0</v>
      </c>
      <c r="P85" s="107">
        <f>P86</f>
        <v>87.789829999999995</v>
      </c>
      <c r="Q85" s="107">
        <f t="shared" si="39"/>
        <v>87.789829999999995</v>
      </c>
      <c r="R85" s="107">
        <f t="shared" si="39"/>
        <v>0</v>
      </c>
      <c r="S85" s="107">
        <f t="shared" si="39"/>
        <v>0</v>
      </c>
      <c r="T85" s="51"/>
    </row>
    <row r="86" spans="1:20" ht="61.8" customHeight="1" x14ac:dyDescent="0.3">
      <c r="A86" s="87" t="s">
        <v>105</v>
      </c>
      <c r="B86" s="20" t="s">
        <v>88</v>
      </c>
      <c r="C86" s="107">
        <f t="shared" si="26"/>
        <v>403.6</v>
      </c>
      <c r="D86" s="107">
        <v>403.6</v>
      </c>
      <c r="E86" s="107">
        <v>0</v>
      </c>
      <c r="F86" s="107">
        <v>0</v>
      </c>
      <c r="G86" s="107">
        <v>209.928</v>
      </c>
      <c r="H86" s="107">
        <f>I86+J86</f>
        <v>209.92703</v>
      </c>
      <c r="I86" s="107">
        <v>209.92703</v>
      </c>
      <c r="J86" s="107">
        <v>0</v>
      </c>
      <c r="K86" s="107">
        <v>0</v>
      </c>
      <c r="L86" s="107">
        <f>M86+N86</f>
        <v>122.13720000000001</v>
      </c>
      <c r="M86" s="107">
        <v>122.13720000000001</v>
      </c>
      <c r="N86" s="107">
        <v>0</v>
      </c>
      <c r="O86" s="107">
        <v>0</v>
      </c>
      <c r="P86" s="107">
        <f>Q86+R86</f>
        <v>87.789829999999995</v>
      </c>
      <c r="Q86" s="107">
        <f t="shared" si="39"/>
        <v>87.789829999999995</v>
      </c>
      <c r="R86" s="107">
        <f t="shared" si="39"/>
        <v>0</v>
      </c>
      <c r="S86" s="107">
        <f t="shared" si="39"/>
        <v>0</v>
      </c>
      <c r="T86" s="51"/>
    </row>
    <row r="87" spans="1:20" ht="27.6" customHeight="1" x14ac:dyDescent="0.3">
      <c r="A87" s="89">
        <v>8700</v>
      </c>
      <c r="B87" s="12" t="s">
        <v>89</v>
      </c>
      <c r="C87" s="106">
        <f t="shared" si="26"/>
        <v>0</v>
      </c>
      <c r="D87" s="106">
        <f>D88</f>
        <v>0</v>
      </c>
      <c r="E87" s="106">
        <f>E88</f>
        <v>0</v>
      </c>
      <c r="F87" s="106">
        <f t="shared" ref="F87:O87" si="56">F88</f>
        <v>0</v>
      </c>
      <c r="G87" s="106">
        <f t="shared" si="56"/>
        <v>0</v>
      </c>
      <c r="H87" s="106">
        <f t="shared" si="56"/>
        <v>0</v>
      </c>
      <c r="I87" s="106">
        <f t="shared" si="56"/>
        <v>0</v>
      </c>
      <c r="J87" s="106">
        <f t="shared" si="56"/>
        <v>0</v>
      </c>
      <c r="K87" s="106">
        <f t="shared" si="56"/>
        <v>0</v>
      </c>
      <c r="L87" s="106">
        <f t="shared" si="56"/>
        <v>0</v>
      </c>
      <c r="M87" s="106">
        <f t="shared" si="56"/>
        <v>0</v>
      </c>
      <c r="N87" s="106">
        <f t="shared" si="56"/>
        <v>0</v>
      </c>
      <c r="O87" s="106">
        <f t="shared" si="56"/>
        <v>0</v>
      </c>
      <c r="P87" s="106">
        <f>P88</f>
        <v>0</v>
      </c>
      <c r="Q87" s="106">
        <f t="shared" si="39"/>
        <v>0</v>
      </c>
      <c r="R87" s="106">
        <f t="shared" si="39"/>
        <v>0</v>
      </c>
      <c r="S87" s="106">
        <f t="shared" si="39"/>
        <v>0</v>
      </c>
      <c r="T87" s="51"/>
    </row>
    <row r="88" spans="1:20" ht="37.200000000000003" customHeight="1" x14ac:dyDescent="0.3">
      <c r="A88" s="87" t="s">
        <v>106</v>
      </c>
      <c r="B88" s="20" t="s">
        <v>90</v>
      </c>
      <c r="C88" s="107">
        <v>200</v>
      </c>
      <c r="D88" s="107">
        <v>0</v>
      </c>
      <c r="E88" s="107">
        <v>0</v>
      </c>
      <c r="F88" s="107">
        <v>0</v>
      </c>
      <c r="G88" s="107">
        <v>0</v>
      </c>
      <c r="H88" s="107">
        <f>I88+J88</f>
        <v>0</v>
      </c>
      <c r="I88" s="107">
        <v>0</v>
      </c>
      <c r="J88" s="107">
        <v>0</v>
      </c>
      <c r="K88" s="107">
        <v>0</v>
      </c>
      <c r="L88" s="107">
        <f>M88+N88</f>
        <v>0</v>
      </c>
      <c r="M88" s="107">
        <v>0</v>
      </c>
      <c r="N88" s="107">
        <v>0</v>
      </c>
      <c r="O88" s="107">
        <v>0</v>
      </c>
      <c r="P88" s="107">
        <f>Q88+R88</f>
        <v>0</v>
      </c>
      <c r="Q88" s="107">
        <f t="shared" si="39"/>
        <v>0</v>
      </c>
      <c r="R88" s="107">
        <f t="shared" si="39"/>
        <v>0</v>
      </c>
      <c r="S88" s="107">
        <f t="shared" si="39"/>
        <v>0</v>
      </c>
      <c r="T88" s="51"/>
    </row>
    <row r="89" spans="1:20" s="56" customFormat="1" ht="31.2" customHeight="1" x14ac:dyDescent="0.3">
      <c r="A89" s="118" t="s">
        <v>114</v>
      </c>
      <c r="B89" s="119"/>
      <c r="C89" s="110">
        <f t="shared" si="26"/>
        <v>245740.29440999997</v>
      </c>
      <c r="D89" s="111">
        <f>D46+D49+D63+D66+D69+D78+D84</f>
        <v>214394.34435999999</v>
      </c>
      <c r="E89" s="111">
        <f>E46+E49+E63+E66+E69+E78+E84</f>
        <v>31345.950049999999</v>
      </c>
      <c r="F89" s="111">
        <f t="shared" ref="F89" si="57">F46+F49+F63+F66+F69+F78+F84</f>
        <v>15300</v>
      </c>
      <c r="G89" s="111">
        <f>G46+G49+G63+G66+G69+G78+G84</f>
        <v>120925.71835999998</v>
      </c>
      <c r="H89" s="111">
        <f>H46+H49+H63+H66+H69+H78+H84</f>
        <v>146301.33398999996</v>
      </c>
      <c r="I89" s="111">
        <f>I46+I49+I63+I66+I69+I78+I84</f>
        <v>119431.96291</v>
      </c>
      <c r="J89" s="111">
        <f t="shared" ref="J89:N89" si="58">J46+J49+J63+J66+J69+J78+J84</f>
        <v>26869.371079999997</v>
      </c>
      <c r="K89" s="111">
        <f t="shared" si="58"/>
        <v>10877.531789999999</v>
      </c>
      <c r="L89" s="111">
        <f t="shared" si="58"/>
        <v>100539.32899000001</v>
      </c>
      <c r="M89" s="111">
        <f t="shared" si="58"/>
        <v>86472.131299999979</v>
      </c>
      <c r="N89" s="111">
        <f t="shared" si="58"/>
        <v>14067.197690000001</v>
      </c>
      <c r="O89" s="111">
        <f>O46+O49+O63+O66+O69+O78+O84</f>
        <v>13134.84642</v>
      </c>
      <c r="P89" s="111">
        <f>P46+P49+P63+P66+P69+P78+P84</f>
        <v>45762.004999999997</v>
      </c>
      <c r="Q89" s="111">
        <f t="shared" si="39"/>
        <v>32959.831610000023</v>
      </c>
      <c r="R89" s="111">
        <f t="shared" si="39"/>
        <v>12802.173389999996</v>
      </c>
      <c r="S89" s="111">
        <f t="shared" si="39"/>
        <v>-2257.3146300000008</v>
      </c>
      <c r="T89" s="55"/>
    </row>
    <row r="90" spans="1:20" s="27" customFormat="1" ht="42" hidden="1" customHeight="1" x14ac:dyDescent="0.3">
      <c r="A90" s="26">
        <v>401200</v>
      </c>
      <c r="B90" s="26"/>
      <c r="C90" s="29" t="s">
        <v>120</v>
      </c>
      <c r="D90" s="30">
        <f t="shared" si="26"/>
        <v>0</v>
      </c>
      <c r="E90" s="31"/>
      <c r="F90" s="31"/>
      <c r="G90" s="31"/>
      <c r="H90" s="31"/>
      <c r="I90" s="30">
        <f t="shared" ref="I90" si="59">J90+K90</f>
        <v>0</v>
      </c>
      <c r="J90" s="31">
        <v>0</v>
      </c>
      <c r="K90" s="31">
        <v>0</v>
      </c>
      <c r="L90" s="31">
        <v>0</v>
      </c>
      <c r="M90" s="30"/>
      <c r="N90" s="31"/>
      <c r="O90" s="31"/>
      <c r="P90" s="31"/>
      <c r="Q90" s="31">
        <v>0</v>
      </c>
      <c r="R90" s="31">
        <f t="shared" si="39"/>
        <v>0</v>
      </c>
      <c r="S90" s="31">
        <f t="shared" si="39"/>
        <v>0</v>
      </c>
      <c r="T90" s="51"/>
    </row>
    <row r="91" spans="1:20" s="27" customFormat="1" ht="55.2" hidden="1" customHeight="1" x14ac:dyDescent="0.3">
      <c r="A91" s="26"/>
      <c r="B91" s="26"/>
      <c r="C91" s="35" t="s">
        <v>121</v>
      </c>
      <c r="D91" s="30"/>
      <c r="E91" s="31"/>
      <c r="F91" s="31"/>
      <c r="G91" s="31"/>
      <c r="H91" s="31"/>
      <c r="I91" s="30"/>
      <c r="J91" s="31"/>
      <c r="K91" s="31"/>
      <c r="L91" s="31"/>
      <c r="M91" s="30"/>
      <c r="N91" s="31"/>
      <c r="O91" s="31"/>
      <c r="P91" s="31"/>
      <c r="Q91" s="31"/>
      <c r="R91" s="31"/>
      <c r="S91" s="31"/>
      <c r="T91" s="51"/>
    </row>
    <row r="92" spans="1:20" s="27" customFormat="1" ht="43.2" hidden="1" customHeight="1" x14ac:dyDescent="0.3">
      <c r="A92" s="26"/>
      <c r="B92" s="26"/>
      <c r="C92" s="29" t="s">
        <v>122</v>
      </c>
      <c r="D92" s="30">
        <f>D93-D94</f>
        <v>0</v>
      </c>
      <c r="E92" s="30">
        <f>E93-E94+E95</f>
        <v>0</v>
      </c>
      <c r="F92" s="30">
        <f>F93-F94+F95</f>
        <v>0</v>
      </c>
      <c r="G92" s="30">
        <f>G93-G94+G95</f>
        <v>0</v>
      </c>
      <c r="H92" s="30">
        <f>H93-H94+H95</f>
        <v>0</v>
      </c>
      <c r="I92" s="30">
        <f>J92+K92</f>
        <v>0</v>
      </c>
      <c r="J92" s="30">
        <f>J93-J94</f>
        <v>0</v>
      </c>
      <c r="K92" s="30">
        <f>K93-K94</f>
        <v>0</v>
      </c>
      <c r="L92" s="30">
        <f>L93-L94</f>
        <v>0</v>
      </c>
      <c r="M92" s="30">
        <f>N92+O92</f>
        <v>0</v>
      </c>
      <c r="N92" s="30">
        <f>N93-N94</f>
        <v>0</v>
      </c>
      <c r="O92" s="30">
        <f>O93-O94</f>
        <v>0</v>
      </c>
      <c r="P92" s="30">
        <f>P93-P94</f>
        <v>0</v>
      </c>
      <c r="Q92" s="31">
        <f t="shared" ref="Q92:S94" si="60">I92-M92</f>
        <v>0</v>
      </c>
      <c r="R92" s="31">
        <f t="shared" si="60"/>
        <v>0</v>
      </c>
      <c r="S92" s="31">
        <f t="shared" si="60"/>
        <v>0</v>
      </c>
      <c r="T92" s="51"/>
    </row>
    <row r="93" spans="1:20" s="27" customFormat="1" ht="36" hidden="1" customHeight="1" x14ac:dyDescent="0.3">
      <c r="A93" s="26">
        <v>205100</v>
      </c>
      <c r="B93" s="26"/>
      <c r="C93" s="32" t="s">
        <v>117</v>
      </c>
      <c r="D93" s="33">
        <f>E93+F93</f>
        <v>0</v>
      </c>
      <c r="E93" s="34"/>
      <c r="F93" s="34"/>
      <c r="G93" s="34"/>
      <c r="H93" s="34">
        <v>0</v>
      </c>
      <c r="I93" s="33">
        <f>J93+K93</f>
        <v>0</v>
      </c>
      <c r="J93" s="34">
        <v>0</v>
      </c>
      <c r="K93" s="34"/>
      <c r="L93" s="34">
        <v>0</v>
      </c>
      <c r="M93" s="33">
        <f>N93+O93</f>
        <v>0</v>
      </c>
      <c r="N93" s="34"/>
      <c r="O93" s="34"/>
      <c r="P93" s="34">
        <v>0</v>
      </c>
      <c r="Q93" s="34">
        <f t="shared" si="60"/>
        <v>0</v>
      </c>
      <c r="R93" s="34">
        <f t="shared" si="60"/>
        <v>0</v>
      </c>
      <c r="S93" s="34">
        <f t="shared" si="60"/>
        <v>0</v>
      </c>
      <c r="T93" s="51"/>
    </row>
    <row r="94" spans="1:20" s="28" customFormat="1" ht="39.6" hidden="1" customHeight="1" x14ac:dyDescent="0.35">
      <c r="A94" s="26">
        <v>205200</v>
      </c>
      <c r="B94" s="26"/>
      <c r="C94" s="32" t="s">
        <v>118</v>
      </c>
      <c r="D94" s="33">
        <f>E94+F94</f>
        <v>0</v>
      </c>
      <c r="E94" s="34"/>
      <c r="F94" s="34"/>
      <c r="G94" s="34"/>
      <c r="H94" s="34">
        <v>0</v>
      </c>
      <c r="I94" s="33">
        <f>J94+K94</f>
        <v>0</v>
      </c>
      <c r="J94" s="34"/>
      <c r="K94" s="34"/>
      <c r="L94" s="34"/>
      <c r="M94" s="33">
        <f>N94+O94</f>
        <v>0</v>
      </c>
      <c r="N94" s="34"/>
      <c r="O94" s="34"/>
      <c r="P94" s="34"/>
      <c r="Q94" s="34">
        <f t="shared" si="60"/>
        <v>0</v>
      </c>
      <c r="R94" s="34">
        <f t="shared" si="60"/>
        <v>0</v>
      </c>
      <c r="S94" s="34">
        <f t="shared" si="60"/>
        <v>0</v>
      </c>
      <c r="T94" s="51"/>
    </row>
    <row r="95" spans="1:20" s="27" customFormat="1" ht="33.6" hidden="1" customHeight="1" x14ac:dyDescent="0.3">
      <c r="A95" s="26"/>
      <c r="B95" s="26"/>
      <c r="C95" s="29" t="s">
        <v>119</v>
      </c>
      <c r="D95" s="30">
        <f>E95+F95</f>
        <v>0</v>
      </c>
      <c r="E95" s="31">
        <v>0</v>
      </c>
      <c r="F95" s="31">
        <v>0</v>
      </c>
      <c r="G95" s="31">
        <v>0</v>
      </c>
      <c r="H95" s="31">
        <v>0</v>
      </c>
      <c r="I95" s="30">
        <f>J95+K95</f>
        <v>0</v>
      </c>
      <c r="J95" s="31"/>
      <c r="K95" s="31"/>
      <c r="L95" s="31"/>
      <c r="M95" s="30">
        <f>N95+O95</f>
        <v>0</v>
      </c>
      <c r="N95" s="31"/>
      <c r="O95" s="31"/>
      <c r="P95" s="31">
        <v>0</v>
      </c>
      <c r="Q95" s="31">
        <v>0</v>
      </c>
      <c r="R95" s="31">
        <f>J95-N95</f>
        <v>0</v>
      </c>
      <c r="S95" s="31">
        <v>0</v>
      </c>
      <c r="T95" s="31"/>
    </row>
    <row r="96" spans="1:20" s="36" customFormat="1" ht="22.8" x14ac:dyDescent="0.4">
      <c r="B96" s="37" t="s">
        <v>147</v>
      </c>
      <c r="D96" s="38"/>
      <c r="E96" s="37"/>
      <c r="F96" s="39"/>
      <c r="G96" s="39"/>
      <c r="H96" s="40"/>
      <c r="I96" s="41"/>
      <c r="J96" s="37"/>
      <c r="K96" s="40"/>
      <c r="L96" s="40"/>
    </row>
    <row r="97" spans="2:2" s="25" customFormat="1" ht="19.8" hidden="1" customHeight="1" x14ac:dyDescent="0.3"/>
    <row r="98" spans="2:2" s="25" customFormat="1" ht="21" customHeight="1" x14ac:dyDescent="0.3"/>
    <row r="99" spans="2:2" s="23" customFormat="1" ht="46.2" customHeight="1" x14ac:dyDescent="0.65">
      <c r="B99" s="24" t="s">
        <v>133</v>
      </c>
    </row>
    <row r="102" spans="2:2" x14ac:dyDescent="0.3">
      <c r="B102" s="42" t="s">
        <v>124</v>
      </c>
    </row>
  </sheetData>
  <mergeCells count="32">
    <mergeCell ref="S5:S8"/>
    <mergeCell ref="A10:C10"/>
    <mergeCell ref="A38:B38"/>
    <mergeCell ref="A44:B44"/>
    <mergeCell ref="B45:C45"/>
    <mergeCell ref="A89:B89"/>
    <mergeCell ref="K5:K8"/>
    <mergeCell ref="M5:M8"/>
    <mergeCell ref="N5:N8"/>
    <mergeCell ref="O5:O8"/>
    <mergeCell ref="Q5:Q8"/>
    <mergeCell ref="R5:R8"/>
    <mergeCell ref="I4:K4"/>
    <mergeCell ref="L4:L8"/>
    <mergeCell ref="M4:O4"/>
    <mergeCell ref="P4:P8"/>
    <mergeCell ref="Q4:S4"/>
    <mergeCell ref="D5:D8"/>
    <mergeCell ref="E5:E8"/>
    <mergeCell ref="F5:F8"/>
    <mergeCell ref="I5:I8"/>
    <mergeCell ref="J5:J8"/>
    <mergeCell ref="B1:S1"/>
    <mergeCell ref="B2:S2"/>
    <mergeCell ref="B3:Q3"/>
    <mergeCell ref="R3:S3"/>
    <mergeCell ref="A4:A8"/>
    <mergeCell ref="B4:B8"/>
    <mergeCell ref="C4:C8"/>
    <mergeCell ref="D4:F4"/>
    <mergeCell ref="G4:G8"/>
    <mergeCell ref="H4:H8"/>
  </mergeCells>
  <pageMargins left="0.21" right="0.23" top="0.75" bottom="0.27559055118110237" header="0.6" footer="0.23622047244094491"/>
  <pageSetup paperSize="9" scale="48" fitToHeight="6" orientation="landscape" r:id="rId1"/>
  <headerFooter differentFirst="1">
    <oddHeader>&amp;C&amp;12&amp;P</oddHeader>
  </headerFooter>
  <rowBreaks count="1" manualBreakCount="1">
    <brk id="44" max="1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2"/>
  <sheetViews>
    <sheetView zoomScale="60" zoomScaleNormal="60" workbookViewId="0">
      <pane ySplit="9" topLeftCell="A51" activePane="bottomLeft" state="frozen"/>
      <selection activeCell="A6" sqref="A6"/>
      <selection pane="bottomLeft" activeCell="N52" sqref="N52"/>
    </sheetView>
  </sheetViews>
  <sheetFormatPr defaultRowHeight="15.6" x14ac:dyDescent="0.3"/>
  <cols>
    <col min="1" max="1" width="12.44140625" style="1" customWidth="1"/>
    <col min="2" max="2" width="31.88671875" style="1" customWidth="1"/>
    <col min="3" max="3" width="16.5546875" style="1" customWidth="1"/>
    <col min="4" max="4" width="18.33203125" style="1" customWidth="1"/>
    <col min="5" max="5" width="16.6640625" style="1" customWidth="1"/>
    <col min="6" max="6" width="17" style="1" customWidth="1"/>
    <col min="7" max="7" width="19" style="1" customWidth="1"/>
    <col min="8" max="8" width="18.33203125" style="1" customWidth="1"/>
    <col min="9" max="9" width="16.33203125" style="1" customWidth="1"/>
    <col min="10" max="10" width="17" style="1" customWidth="1"/>
    <col min="11" max="11" width="15.21875" style="1" customWidth="1"/>
    <col min="12" max="12" width="16.6640625" style="1" customWidth="1"/>
    <col min="13" max="13" width="17" style="1" customWidth="1"/>
    <col min="14" max="14" width="16.5546875" style="1" customWidth="1"/>
    <col min="15" max="15" width="14.88671875" style="1" customWidth="1"/>
    <col min="16" max="16" width="17.6640625" style="1" customWidth="1"/>
    <col min="17" max="17" width="16.33203125" style="1" customWidth="1"/>
    <col min="18" max="18" width="17.6640625" style="1" customWidth="1"/>
    <col min="19" max="19" width="16.33203125" style="1" customWidth="1"/>
    <col min="20" max="20" width="12.6640625" style="1" customWidth="1"/>
    <col min="21" max="16384" width="8.88671875" style="1"/>
  </cols>
  <sheetData>
    <row r="1" spans="1:19" ht="39.6" customHeight="1" x14ac:dyDescent="0.3">
      <c r="A1" s="15"/>
      <c r="B1" s="123" t="s">
        <v>0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</row>
    <row r="2" spans="1:19" ht="46.8" customHeight="1" x14ac:dyDescent="0.3">
      <c r="A2" s="15"/>
      <c r="B2" s="123" t="s">
        <v>171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</row>
    <row r="3" spans="1:19" ht="38.4" customHeight="1" x14ac:dyDescent="0.3">
      <c r="A3" s="15"/>
      <c r="B3" s="124" t="s">
        <v>1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5" t="s">
        <v>128</v>
      </c>
      <c r="S3" s="125"/>
    </row>
    <row r="4" spans="1:19" ht="32.4" customHeight="1" x14ac:dyDescent="0.3">
      <c r="A4" s="120" t="s">
        <v>115</v>
      </c>
      <c r="B4" s="120" t="s">
        <v>116</v>
      </c>
      <c r="C4" s="126" t="s">
        <v>172</v>
      </c>
      <c r="D4" s="121" t="s">
        <v>2</v>
      </c>
      <c r="E4" s="121"/>
      <c r="F4" s="121"/>
      <c r="G4" s="127" t="s">
        <v>173</v>
      </c>
      <c r="H4" s="122" t="s">
        <v>174</v>
      </c>
      <c r="I4" s="120" t="s">
        <v>2</v>
      </c>
      <c r="J4" s="120"/>
      <c r="K4" s="120"/>
      <c r="L4" s="122" t="s">
        <v>175</v>
      </c>
      <c r="M4" s="120" t="s">
        <v>2</v>
      </c>
      <c r="N4" s="120"/>
      <c r="O4" s="120"/>
      <c r="P4" s="122" t="s">
        <v>139</v>
      </c>
      <c r="Q4" s="120" t="s">
        <v>2</v>
      </c>
      <c r="R4" s="120"/>
      <c r="S4" s="120"/>
    </row>
    <row r="5" spans="1:19" ht="12.75" customHeight="1" x14ac:dyDescent="0.3">
      <c r="A5" s="120"/>
      <c r="B5" s="120"/>
      <c r="C5" s="126" t="s">
        <v>3</v>
      </c>
      <c r="D5" s="121" t="s">
        <v>4</v>
      </c>
      <c r="E5" s="121" t="s">
        <v>5</v>
      </c>
      <c r="F5" s="112" t="s">
        <v>6</v>
      </c>
      <c r="G5" s="127"/>
      <c r="H5" s="122" t="s">
        <v>7</v>
      </c>
      <c r="I5" s="120" t="s">
        <v>4</v>
      </c>
      <c r="J5" s="121" t="s">
        <v>5</v>
      </c>
      <c r="K5" s="112" t="s">
        <v>6</v>
      </c>
      <c r="L5" s="122" t="s">
        <v>7</v>
      </c>
      <c r="M5" s="120" t="s">
        <v>4</v>
      </c>
      <c r="N5" s="121" t="s">
        <v>5</v>
      </c>
      <c r="O5" s="112" t="s">
        <v>6</v>
      </c>
      <c r="P5" s="122" t="s">
        <v>7</v>
      </c>
      <c r="Q5" s="120" t="s">
        <v>4</v>
      </c>
      <c r="R5" s="121" t="s">
        <v>5</v>
      </c>
      <c r="S5" s="112" t="s">
        <v>6</v>
      </c>
    </row>
    <row r="6" spans="1:19" ht="12.75" customHeight="1" x14ac:dyDescent="0.3">
      <c r="A6" s="120"/>
      <c r="B6" s="120"/>
      <c r="C6" s="126"/>
      <c r="D6" s="121"/>
      <c r="E6" s="121"/>
      <c r="F6" s="112"/>
      <c r="G6" s="127"/>
      <c r="H6" s="122" t="s">
        <v>8</v>
      </c>
      <c r="I6" s="120"/>
      <c r="J6" s="121"/>
      <c r="K6" s="112"/>
      <c r="L6" s="122" t="s">
        <v>8</v>
      </c>
      <c r="M6" s="120"/>
      <c r="N6" s="121"/>
      <c r="O6" s="112"/>
      <c r="P6" s="122" t="s">
        <v>8</v>
      </c>
      <c r="Q6" s="120"/>
      <c r="R6" s="121"/>
      <c r="S6" s="112"/>
    </row>
    <row r="7" spans="1:19" ht="72.599999999999994" customHeight="1" x14ac:dyDescent="0.3">
      <c r="A7" s="120"/>
      <c r="B7" s="120"/>
      <c r="C7" s="126"/>
      <c r="D7" s="121"/>
      <c r="E7" s="121"/>
      <c r="F7" s="112"/>
      <c r="G7" s="127"/>
      <c r="H7" s="122"/>
      <c r="I7" s="120"/>
      <c r="J7" s="121"/>
      <c r="K7" s="112"/>
      <c r="L7" s="122"/>
      <c r="M7" s="120"/>
      <c r="N7" s="121"/>
      <c r="O7" s="112"/>
      <c r="P7" s="122"/>
      <c r="Q7" s="120"/>
      <c r="R7" s="121"/>
      <c r="S7" s="112"/>
    </row>
    <row r="8" spans="1:19" ht="82.2" customHeight="1" x14ac:dyDescent="0.3">
      <c r="A8" s="120"/>
      <c r="B8" s="120"/>
      <c r="C8" s="126"/>
      <c r="D8" s="121"/>
      <c r="E8" s="121"/>
      <c r="F8" s="112"/>
      <c r="G8" s="127"/>
      <c r="H8" s="122"/>
      <c r="I8" s="120"/>
      <c r="J8" s="121"/>
      <c r="K8" s="112"/>
      <c r="L8" s="122"/>
      <c r="M8" s="120"/>
      <c r="N8" s="121"/>
      <c r="O8" s="112"/>
      <c r="P8" s="122"/>
      <c r="Q8" s="120"/>
      <c r="R8" s="121"/>
      <c r="S8" s="112"/>
    </row>
    <row r="9" spans="1:19" ht="24.75" customHeight="1" x14ac:dyDescent="0.3">
      <c r="A9" s="16"/>
      <c r="B9" s="92">
        <v>1</v>
      </c>
      <c r="C9" s="95">
        <v>2</v>
      </c>
      <c r="D9" s="92">
        <v>3</v>
      </c>
      <c r="E9" s="93">
        <v>4</v>
      </c>
      <c r="F9" s="93">
        <v>5</v>
      </c>
      <c r="G9" s="93">
        <v>6</v>
      </c>
      <c r="H9" s="92">
        <v>7</v>
      </c>
      <c r="I9" s="92">
        <v>8</v>
      </c>
      <c r="J9" s="93">
        <v>9</v>
      </c>
      <c r="K9" s="93">
        <v>10</v>
      </c>
      <c r="L9" s="2">
        <v>11</v>
      </c>
      <c r="M9" s="92">
        <v>12</v>
      </c>
      <c r="N9" s="93">
        <v>13</v>
      </c>
      <c r="O9" s="93">
        <v>14</v>
      </c>
      <c r="P9" s="94" t="s">
        <v>9</v>
      </c>
      <c r="Q9" s="92" t="s">
        <v>10</v>
      </c>
      <c r="R9" s="93" t="s">
        <v>11</v>
      </c>
      <c r="S9" s="93" t="s">
        <v>12</v>
      </c>
    </row>
    <row r="10" spans="1:19" s="6" customFormat="1" ht="28.2" customHeight="1" x14ac:dyDescent="0.3">
      <c r="A10" s="113" t="s">
        <v>13</v>
      </c>
      <c r="B10" s="113"/>
      <c r="C10" s="113"/>
      <c r="D10" s="3"/>
      <c r="E10" s="3"/>
      <c r="F10" s="3"/>
      <c r="G10" s="3"/>
      <c r="H10" s="4"/>
      <c r="I10" s="3"/>
      <c r="J10" s="3"/>
      <c r="K10" s="3"/>
      <c r="L10" s="4"/>
      <c r="M10" s="3"/>
      <c r="N10" s="3"/>
      <c r="O10" s="3"/>
      <c r="P10" s="5"/>
      <c r="Q10" s="3"/>
      <c r="R10" s="3"/>
      <c r="S10" s="3"/>
    </row>
    <row r="11" spans="1:19" ht="20.399999999999999" x14ac:dyDescent="0.3">
      <c r="A11" s="90" t="s">
        <v>14</v>
      </c>
      <c r="B11" s="8" t="s">
        <v>15</v>
      </c>
      <c r="C11" s="101">
        <f>C12+C13+C22</f>
        <v>93838.67</v>
      </c>
      <c r="D11" s="101">
        <f>D12+D13+D22</f>
        <v>93838.67</v>
      </c>
      <c r="E11" s="101">
        <f t="shared" ref="E11:S11" si="0">E12+E13+E22</f>
        <v>0</v>
      </c>
      <c r="F11" s="101">
        <f t="shared" si="0"/>
        <v>0</v>
      </c>
      <c r="G11" s="101">
        <f t="shared" si="0"/>
        <v>43060.47</v>
      </c>
      <c r="H11" s="101">
        <f t="shared" si="0"/>
        <v>43328.837100000004</v>
      </c>
      <c r="I11" s="101">
        <f>I12+I13+I22</f>
        <v>43525.973550000002</v>
      </c>
      <c r="J11" s="101">
        <f t="shared" si="0"/>
        <v>0</v>
      </c>
      <c r="K11" s="101">
        <f t="shared" si="0"/>
        <v>0</v>
      </c>
      <c r="L11" s="101">
        <f t="shared" si="0"/>
        <v>37553.856249999997</v>
      </c>
      <c r="M11" s="101">
        <f t="shared" si="0"/>
        <v>37553.856249999997</v>
      </c>
      <c r="N11" s="101">
        <f t="shared" si="0"/>
        <v>0</v>
      </c>
      <c r="O11" s="101">
        <f t="shared" si="0"/>
        <v>0</v>
      </c>
      <c r="P11" s="101">
        <f t="shared" si="0"/>
        <v>5774.9808500000017</v>
      </c>
      <c r="Q11" s="101">
        <f t="shared" si="0"/>
        <v>5972.1173000000017</v>
      </c>
      <c r="R11" s="101">
        <f t="shared" si="0"/>
        <v>0</v>
      </c>
      <c r="S11" s="101">
        <f t="shared" si="0"/>
        <v>0</v>
      </c>
    </row>
    <row r="12" spans="1:19" ht="96.6" x14ac:dyDescent="0.3">
      <c r="A12" s="91" t="s">
        <v>16</v>
      </c>
      <c r="B12" s="67" t="s">
        <v>17</v>
      </c>
      <c r="C12" s="102">
        <f>D12</f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0</v>
      </c>
      <c r="I12" s="102">
        <v>2.2050000000000001</v>
      </c>
      <c r="J12" s="102">
        <v>0</v>
      </c>
      <c r="K12" s="102">
        <v>0</v>
      </c>
      <c r="L12" s="102">
        <f>M12+N12</f>
        <v>0</v>
      </c>
      <c r="M12" s="102">
        <v>0</v>
      </c>
      <c r="N12" s="102">
        <v>0</v>
      </c>
      <c r="O12" s="102">
        <v>0</v>
      </c>
      <c r="P12" s="102">
        <f>H12-L12</f>
        <v>0</v>
      </c>
      <c r="Q12" s="102">
        <f>I12-M12</f>
        <v>2.2050000000000001</v>
      </c>
      <c r="R12" s="102">
        <f>J12-N12</f>
        <v>0</v>
      </c>
      <c r="S12" s="102">
        <f>K12-O12</f>
        <v>0</v>
      </c>
    </row>
    <row r="13" spans="1:19" s="11" customFormat="1" ht="87" customHeight="1" x14ac:dyDescent="0.3">
      <c r="A13" s="90" t="s">
        <v>18</v>
      </c>
      <c r="B13" s="8" t="s">
        <v>19</v>
      </c>
      <c r="C13" s="101">
        <f>C14+C19</f>
        <v>93838.67</v>
      </c>
      <c r="D13" s="101">
        <f>D14+D19</f>
        <v>93838.67</v>
      </c>
      <c r="E13" s="101">
        <f t="shared" ref="E13:S13" si="1">E14+E19</f>
        <v>0</v>
      </c>
      <c r="F13" s="101">
        <f t="shared" si="1"/>
        <v>0</v>
      </c>
      <c r="G13" s="101">
        <f t="shared" si="1"/>
        <v>43060.47</v>
      </c>
      <c r="H13" s="101">
        <f t="shared" si="1"/>
        <v>43328.837100000004</v>
      </c>
      <c r="I13" s="101">
        <f t="shared" si="1"/>
        <v>43328.837100000004</v>
      </c>
      <c r="J13" s="101">
        <f t="shared" si="1"/>
        <v>0</v>
      </c>
      <c r="K13" s="101">
        <f t="shared" si="1"/>
        <v>0</v>
      </c>
      <c r="L13" s="101">
        <f t="shared" si="1"/>
        <v>37553.856249999997</v>
      </c>
      <c r="M13" s="101">
        <f t="shared" si="1"/>
        <v>37553.856249999997</v>
      </c>
      <c r="N13" s="101">
        <f t="shared" si="1"/>
        <v>0</v>
      </c>
      <c r="O13" s="101">
        <f t="shared" si="1"/>
        <v>0</v>
      </c>
      <c r="P13" s="101">
        <f t="shared" si="1"/>
        <v>5774.9808500000017</v>
      </c>
      <c r="Q13" s="101">
        <f t="shared" si="1"/>
        <v>5774.9808500000017</v>
      </c>
      <c r="R13" s="101">
        <f t="shared" si="1"/>
        <v>0</v>
      </c>
      <c r="S13" s="101">
        <f t="shared" si="1"/>
        <v>0</v>
      </c>
    </row>
    <row r="14" spans="1:19" s="11" customFormat="1" ht="20.399999999999999" x14ac:dyDescent="0.3">
      <c r="A14" s="90" t="s">
        <v>20</v>
      </c>
      <c r="B14" s="8" t="s">
        <v>21</v>
      </c>
      <c r="C14" s="101">
        <f>C15+C16+C17+C18</f>
        <v>42735</v>
      </c>
      <c r="D14" s="101">
        <f>D15+D16+D17+D18</f>
        <v>42735</v>
      </c>
      <c r="E14" s="101">
        <f t="shared" ref="E14:S14" si="2">E15+E16+E17+E18</f>
        <v>0</v>
      </c>
      <c r="F14" s="101">
        <f t="shared" si="2"/>
        <v>0</v>
      </c>
      <c r="G14" s="101">
        <f t="shared" si="2"/>
        <v>17688.2</v>
      </c>
      <c r="H14" s="101">
        <f t="shared" si="2"/>
        <v>17799.814160000002</v>
      </c>
      <c r="I14" s="101">
        <f t="shared" si="2"/>
        <v>17799.814160000002</v>
      </c>
      <c r="J14" s="101">
        <f t="shared" si="2"/>
        <v>0</v>
      </c>
      <c r="K14" s="101">
        <f t="shared" si="2"/>
        <v>0</v>
      </c>
      <c r="L14" s="101">
        <f t="shared" si="2"/>
        <v>20540.756269999998</v>
      </c>
      <c r="M14" s="101">
        <f t="shared" si="2"/>
        <v>20540.756269999998</v>
      </c>
      <c r="N14" s="101">
        <f t="shared" si="2"/>
        <v>0</v>
      </c>
      <c r="O14" s="101">
        <f t="shared" si="2"/>
        <v>0</v>
      </c>
      <c r="P14" s="101">
        <f t="shared" si="2"/>
        <v>-2740.9421099999995</v>
      </c>
      <c r="Q14" s="101">
        <f t="shared" si="2"/>
        <v>-2740.9421099999995</v>
      </c>
      <c r="R14" s="101">
        <f t="shared" si="2"/>
        <v>0</v>
      </c>
      <c r="S14" s="101">
        <f t="shared" si="2"/>
        <v>0</v>
      </c>
    </row>
    <row r="15" spans="1:19" ht="85.8" customHeight="1" x14ac:dyDescent="0.3">
      <c r="A15" s="91" t="s">
        <v>22</v>
      </c>
      <c r="B15" s="10" t="s">
        <v>23</v>
      </c>
      <c r="C15" s="102">
        <f>D15</f>
        <v>22</v>
      </c>
      <c r="D15" s="102">
        <v>22</v>
      </c>
      <c r="E15" s="102">
        <v>0</v>
      </c>
      <c r="F15" s="102">
        <v>0</v>
      </c>
      <c r="G15" s="102">
        <v>15.2</v>
      </c>
      <c r="H15" s="102">
        <f>I15</f>
        <v>12.31818</v>
      </c>
      <c r="I15" s="102">
        <v>12.31818</v>
      </c>
      <c r="J15" s="102">
        <v>0</v>
      </c>
      <c r="K15" s="102">
        <v>0</v>
      </c>
      <c r="L15" s="102">
        <f>M15+N15</f>
        <v>13.46373</v>
      </c>
      <c r="M15" s="102">
        <v>13.46373</v>
      </c>
      <c r="N15" s="102">
        <v>0</v>
      </c>
      <c r="O15" s="102">
        <v>0</v>
      </c>
      <c r="P15" s="102">
        <f>H15-L15</f>
        <v>-1.1455500000000001</v>
      </c>
      <c r="Q15" s="102">
        <f>I15-M15</f>
        <v>-1.1455500000000001</v>
      </c>
      <c r="R15" s="102">
        <f>J15-N15</f>
        <v>0</v>
      </c>
      <c r="S15" s="102">
        <f>K15-O15</f>
        <v>0</v>
      </c>
    </row>
    <row r="16" spans="1:19" ht="85.2" customHeight="1" x14ac:dyDescent="0.3">
      <c r="A16" s="91" t="s">
        <v>24</v>
      </c>
      <c r="B16" s="10" t="s">
        <v>25</v>
      </c>
      <c r="C16" s="102">
        <f t="shared" ref="C16:C18" si="3">D16</f>
        <v>1728</v>
      </c>
      <c r="D16" s="102">
        <v>1728</v>
      </c>
      <c r="E16" s="102">
        <v>0</v>
      </c>
      <c r="F16" s="102">
        <v>0</v>
      </c>
      <c r="G16" s="102">
        <v>823</v>
      </c>
      <c r="H16" s="102">
        <f>I16</f>
        <v>1113.0885599999999</v>
      </c>
      <c r="I16" s="102">
        <v>1113.0885599999999</v>
      </c>
      <c r="J16" s="102">
        <v>0</v>
      </c>
      <c r="K16" s="102">
        <v>0</v>
      </c>
      <c r="L16" s="102">
        <f t="shared" ref="L16:L18" si="4">M16+N16</f>
        <v>703.31395999999995</v>
      </c>
      <c r="M16" s="102">
        <v>703.31395999999995</v>
      </c>
      <c r="N16" s="102">
        <v>0</v>
      </c>
      <c r="O16" s="102">
        <v>0</v>
      </c>
      <c r="P16" s="102">
        <f t="shared" ref="P16:S18" si="5">H16-L16</f>
        <v>409.77459999999996</v>
      </c>
      <c r="Q16" s="102">
        <f t="shared" si="5"/>
        <v>409.77459999999996</v>
      </c>
      <c r="R16" s="102">
        <f t="shared" si="5"/>
        <v>0</v>
      </c>
      <c r="S16" s="102">
        <f t="shared" si="5"/>
        <v>0</v>
      </c>
    </row>
    <row r="17" spans="1:19" ht="85.2" customHeight="1" x14ac:dyDescent="0.3">
      <c r="A17" s="91" t="s">
        <v>26</v>
      </c>
      <c r="B17" s="10" t="s">
        <v>27</v>
      </c>
      <c r="C17" s="102">
        <f t="shared" si="3"/>
        <v>11331</v>
      </c>
      <c r="D17" s="102">
        <v>11331</v>
      </c>
      <c r="E17" s="102">
        <v>0</v>
      </c>
      <c r="F17" s="102">
        <v>0</v>
      </c>
      <c r="G17" s="102">
        <v>5250</v>
      </c>
      <c r="H17" s="102">
        <f t="shared" ref="H17:H18" si="6">I17</f>
        <v>4674.9521699999996</v>
      </c>
      <c r="I17" s="102">
        <v>4674.9521699999996</v>
      </c>
      <c r="J17" s="102">
        <v>0</v>
      </c>
      <c r="K17" s="102">
        <v>0</v>
      </c>
      <c r="L17" s="102">
        <f t="shared" si="4"/>
        <v>5641.0743599999996</v>
      </c>
      <c r="M17" s="102">
        <v>5641.0743599999996</v>
      </c>
      <c r="N17" s="102">
        <v>0</v>
      </c>
      <c r="O17" s="102">
        <v>0</v>
      </c>
      <c r="P17" s="102">
        <f t="shared" si="5"/>
        <v>-966.12219000000005</v>
      </c>
      <c r="Q17" s="102">
        <f t="shared" si="5"/>
        <v>-966.12219000000005</v>
      </c>
      <c r="R17" s="102">
        <f t="shared" si="5"/>
        <v>0</v>
      </c>
      <c r="S17" s="102">
        <f t="shared" si="5"/>
        <v>0</v>
      </c>
    </row>
    <row r="18" spans="1:19" ht="93.6" x14ac:dyDescent="0.3">
      <c r="A18" s="91" t="s">
        <v>28</v>
      </c>
      <c r="B18" s="10" t="s">
        <v>29</v>
      </c>
      <c r="C18" s="102">
        <f t="shared" si="3"/>
        <v>29654</v>
      </c>
      <c r="D18" s="102">
        <v>29654</v>
      </c>
      <c r="E18" s="102">
        <v>0</v>
      </c>
      <c r="F18" s="102">
        <v>0</v>
      </c>
      <c r="G18" s="102">
        <v>11600</v>
      </c>
      <c r="H18" s="102">
        <f t="shared" si="6"/>
        <v>11999.455250000001</v>
      </c>
      <c r="I18" s="102">
        <v>11999.455250000001</v>
      </c>
      <c r="J18" s="102">
        <v>0</v>
      </c>
      <c r="K18" s="102">
        <v>0</v>
      </c>
      <c r="L18" s="102">
        <f t="shared" si="4"/>
        <v>14182.90422</v>
      </c>
      <c r="M18" s="102">
        <v>14182.90422</v>
      </c>
      <c r="N18" s="102">
        <v>0</v>
      </c>
      <c r="O18" s="102">
        <v>0</v>
      </c>
      <c r="P18" s="102">
        <f t="shared" si="5"/>
        <v>-2183.4489699999995</v>
      </c>
      <c r="Q18" s="102">
        <f t="shared" si="5"/>
        <v>-2183.4489699999995</v>
      </c>
      <c r="R18" s="102">
        <f t="shared" si="5"/>
        <v>0</v>
      </c>
      <c r="S18" s="102">
        <f t="shared" si="5"/>
        <v>0</v>
      </c>
    </row>
    <row r="19" spans="1:19" s="11" customFormat="1" ht="20.399999999999999" x14ac:dyDescent="0.3">
      <c r="A19" s="90" t="s">
        <v>30</v>
      </c>
      <c r="B19" s="8" t="s">
        <v>31</v>
      </c>
      <c r="C19" s="101">
        <f>C20+C21</f>
        <v>51103.67</v>
      </c>
      <c r="D19" s="101">
        <f>D20+D21</f>
        <v>51103.67</v>
      </c>
      <c r="E19" s="101">
        <f t="shared" ref="E19:S19" si="7">E20+E21</f>
        <v>0</v>
      </c>
      <c r="F19" s="101">
        <f t="shared" si="7"/>
        <v>0</v>
      </c>
      <c r="G19" s="101">
        <f t="shared" si="7"/>
        <v>25372.27</v>
      </c>
      <c r="H19" s="101">
        <f t="shared" si="7"/>
        <v>25529.022940000003</v>
      </c>
      <c r="I19" s="101">
        <f t="shared" si="7"/>
        <v>25529.022940000003</v>
      </c>
      <c r="J19" s="101">
        <f t="shared" si="7"/>
        <v>0</v>
      </c>
      <c r="K19" s="101">
        <f t="shared" si="7"/>
        <v>0</v>
      </c>
      <c r="L19" s="101">
        <f t="shared" si="7"/>
        <v>17013.099979999999</v>
      </c>
      <c r="M19" s="101">
        <f t="shared" si="7"/>
        <v>17013.099979999999</v>
      </c>
      <c r="N19" s="101">
        <f t="shared" si="7"/>
        <v>0</v>
      </c>
      <c r="O19" s="101">
        <f t="shared" si="7"/>
        <v>0</v>
      </c>
      <c r="P19" s="101">
        <f t="shared" si="7"/>
        <v>8515.9229600000017</v>
      </c>
      <c r="Q19" s="101">
        <f t="shared" si="7"/>
        <v>8515.9229600000017</v>
      </c>
      <c r="R19" s="101">
        <f t="shared" si="7"/>
        <v>0</v>
      </c>
      <c r="S19" s="101">
        <f t="shared" si="7"/>
        <v>0</v>
      </c>
    </row>
    <row r="20" spans="1:19" ht="31.2" x14ac:dyDescent="0.3">
      <c r="A20" s="91" t="s">
        <v>32</v>
      </c>
      <c r="B20" s="10" t="s">
        <v>33</v>
      </c>
      <c r="C20" s="102">
        <f>D20</f>
        <v>6125</v>
      </c>
      <c r="D20" s="102">
        <v>6125</v>
      </c>
      <c r="E20" s="102">
        <v>0</v>
      </c>
      <c r="F20" s="102">
        <v>0</v>
      </c>
      <c r="G20" s="102">
        <v>2952.4</v>
      </c>
      <c r="H20" s="102">
        <f>I20</f>
        <v>3041.87165</v>
      </c>
      <c r="I20" s="102">
        <v>3041.87165</v>
      </c>
      <c r="J20" s="102">
        <v>0</v>
      </c>
      <c r="K20" s="102">
        <v>0</v>
      </c>
      <c r="L20" s="102">
        <f>M20+N20</f>
        <v>2077.9155799999999</v>
      </c>
      <c r="M20" s="102">
        <v>2077.9155799999999</v>
      </c>
      <c r="N20" s="102">
        <v>0</v>
      </c>
      <c r="O20" s="102">
        <v>0</v>
      </c>
      <c r="P20" s="102">
        <f t="shared" ref="P20:S21" si="8">H20-L20</f>
        <v>963.95607000000018</v>
      </c>
      <c r="Q20" s="102">
        <f t="shared" si="8"/>
        <v>963.95607000000018</v>
      </c>
      <c r="R20" s="102">
        <f t="shared" si="8"/>
        <v>0</v>
      </c>
      <c r="S20" s="102">
        <f t="shared" si="8"/>
        <v>0</v>
      </c>
    </row>
    <row r="21" spans="1:19" ht="33" customHeight="1" x14ac:dyDescent="0.3">
      <c r="A21" s="91" t="s">
        <v>34</v>
      </c>
      <c r="B21" s="10" t="s">
        <v>35</v>
      </c>
      <c r="C21" s="102">
        <f>D21</f>
        <v>44978.67</v>
      </c>
      <c r="D21" s="102">
        <v>44978.67</v>
      </c>
      <c r="E21" s="102">
        <v>0</v>
      </c>
      <c r="F21" s="102">
        <v>0</v>
      </c>
      <c r="G21" s="102">
        <v>22419.87</v>
      </c>
      <c r="H21" s="102">
        <f>I21</f>
        <v>22487.151290000002</v>
      </c>
      <c r="I21" s="102">
        <v>22487.151290000002</v>
      </c>
      <c r="J21" s="102">
        <v>0</v>
      </c>
      <c r="K21" s="102">
        <v>0</v>
      </c>
      <c r="L21" s="102">
        <f>M21+N21</f>
        <v>14935.1844</v>
      </c>
      <c r="M21" s="102">
        <v>14935.1844</v>
      </c>
      <c r="N21" s="102">
        <v>0</v>
      </c>
      <c r="O21" s="102">
        <v>0</v>
      </c>
      <c r="P21" s="102">
        <f t="shared" si="8"/>
        <v>7551.9668900000015</v>
      </c>
      <c r="Q21" s="102">
        <f t="shared" si="8"/>
        <v>7551.9668900000015</v>
      </c>
      <c r="R21" s="102">
        <f t="shared" si="8"/>
        <v>0</v>
      </c>
      <c r="S21" s="102">
        <f t="shared" si="8"/>
        <v>0</v>
      </c>
    </row>
    <row r="22" spans="1:19" s="11" customFormat="1" ht="20.399999999999999" x14ac:dyDescent="0.3">
      <c r="A22" s="90" t="s">
        <v>36</v>
      </c>
      <c r="B22" s="8" t="s">
        <v>37</v>
      </c>
      <c r="C22" s="101">
        <f>C23</f>
        <v>0</v>
      </c>
      <c r="D22" s="101">
        <f>D23</f>
        <v>0</v>
      </c>
      <c r="E22" s="101">
        <f t="shared" ref="E22:S23" si="9">E23</f>
        <v>0</v>
      </c>
      <c r="F22" s="101">
        <f t="shared" si="9"/>
        <v>0</v>
      </c>
      <c r="G22" s="101">
        <f t="shared" si="9"/>
        <v>0</v>
      </c>
      <c r="H22" s="101">
        <f t="shared" si="9"/>
        <v>0</v>
      </c>
      <c r="I22" s="101">
        <f t="shared" si="9"/>
        <v>194.93145000000001</v>
      </c>
      <c r="J22" s="101">
        <f t="shared" si="9"/>
        <v>0</v>
      </c>
      <c r="K22" s="101">
        <f t="shared" si="9"/>
        <v>0</v>
      </c>
      <c r="L22" s="101">
        <f t="shared" si="9"/>
        <v>0</v>
      </c>
      <c r="M22" s="101">
        <f t="shared" si="9"/>
        <v>0</v>
      </c>
      <c r="N22" s="101">
        <f t="shared" si="9"/>
        <v>0</v>
      </c>
      <c r="O22" s="101">
        <f t="shared" si="9"/>
        <v>0</v>
      </c>
      <c r="P22" s="101">
        <f t="shared" si="9"/>
        <v>0</v>
      </c>
      <c r="Q22" s="101">
        <f t="shared" si="9"/>
        <v>194.93145000000001</v>
      </c>
      <c r="R22" s="101">
        <f t="shared" si="9"/>
        <v>0</v>
      </c>
      <c r="S22" s="101">
        <f t="shared" si="9"/>
        <v>0</v>
      </c>
    </row>
    <row r="23" spans="1:19" ht="99.6" customHeight="1" x14ac:dyDescent="0.3">
      <c r="A23" s="91" t="s">
        <v>38</v>
      </c>
      <c r="B23" s="10" t="s">
        <v>39</v>
      </c>
      <c r="C23" s="102">
        <f>C24</f>
        <v>0</v>
      </c>
      <c r="D23" s="102">
        <f>D24</f>
        <v>0</v>
      </c>
      <c r="E23" s="102">
        <f t="shared" si="9"/>
        <v>0</v>
      </c>
      <c r="F23" s="102">
        <f t="shared" si="9"/>
        <v>0</v>
      </c>
      <c r="G23" s="102">
        <f t="shared" si="9"/>
        <v>0</v>
      </c>
      <c r="H23" s="102">
        <f t="shared" si="9"/>
        <v>0</v>
      </c>
      <c r="I23" s="102">
        <f t="shared" si="9"/>
        <v>194.93145000000001</v>
      </c>
      <c r="J23" s="102">
        <v>0</v>
      </c>
      <c r="K23" s="102">
        <v>0</v>
      </c>
      <c r="L23" s="102">
        <f>M23+N23</f>
        <v>0</v>
      </c>
      <c r="M23" s="102">
        <f>M24</f>
        <v>0</v>
      </c>
      <c r="N23" s="102">
        <v>0</v>
      </c>
      <c r="O23" s="102">
        <v>0</v>
      </c>
      <c r="P23" s="102">
        <f>H23+L23</f>
        <v>0</v>
      </c>
      <c r="Q23" s="102">
        <f>I23+M23</f>
        <v>194.93145000000001</v>
      </c>
      <c r="R23" s="102">
        <f t="shared" ref="R23:S24" si="10">J23-N23</f>
        <v>0</v>
      </c>
      <c r="S23" s="102">
        <f t="shared" si="10"/>
        <v>0</v>
      </c>
    </row>
    <row r="24" spans="1:19" ht="50.4" customHeight="1" x14ac:dyDescent="0.3">
      <c r="A24" s="91" t="s">
        <v>40</v>
      </c>
      <c r="B24" s="10" t="s">
        <v>41</v>
      </c>
      <c r="C24" s="102">
        <v>0</v>
      </c>
      <c r="D24" s="102">
        <v>0</v>
      </c>
      <c r="E24" s="102">
        <v>0</v>
      </c>
      <c r="F24" s="102">
        <v>0</v>
      </c>
      <c r="G24" s="102">
        <v>0</v>
      </c>
      <c r="H24" s="102">
        <v>0</v>
      </c>
      <c r="I24" s="102">
        <v>194.93145000000001</v>
      </c>
      <c r="J24" s="102">
        <v>0</v>
      </c>
      <c r="K24" s="102">
        <v>0</v>
      </c>
      <c r="L24" s="102">
        <f>M24+N24</f>
        <v>0</v>
      </c>
      <c r="M24" s="102">
        <v>0</v>
      </c>
      <c r="N24" s="102">
        <v>0</v>
      </c>
      <c r="O24" s="102">
        <v>0</v>
      </c>
      <c r="P24" s="102">
        <f>H24+L24</f>
        <v>0</v>
      </c>
      <c r="Q24" s="102">
        <f>I24+M24</f>
        <v>194.93145000000001</v>
      </c>
      <c r="R24" s="102">
        <f t="shared" si="10"/>
        <v>0</v>
      </c>
      <c r="S24" s="102">
        <f t="shared" si="10"/>
        <v>0</v>
      </c>
    </row>
    <row r="25" spans="1:19" s="11" customFormat="1" ht="20.399999999999999" x14ac:dyDescent="0.3">
      <c r="A25" s="90" t="s">
        <v>42</v>
      </c>
      <c r="B25" s="8" t="s">
        <v>43</v>
      </c>
      <c r="C25" s="101">
        <f>C26+C30</f>
        <v>770</v>
      </c>
      <c r="D25" s="101">
        <f t="shared" ref="D25:K25" si="11">D26+D30</f>
        <v>770</v>
      </c>
      <c r="E25" s="101">
        <f>E26+E30+E32</f>
        <v>15521.11205</v>
      </c>
      <c r="F25" s="101">
        <f>F26+F30+F32</f>
        <v>0</v>
      </c>
      <c r="G25" s="101">
        <f t="shared" si="11"/>
        <v>381</v>
      </c>
      <c r="H25" s="101">
        <f>I25+J25</f>
        <v>15932.203009999999</v>
      </c>
      <c r="I25" s="101">
        <f>I26+I30+I32</f>
        <v>567.13514000000009</v>
      </c>
      <c r="J25" s="101">
        <f>J26+J30+J32</f>
        <v>15365.067869999999</v>
      </c>
      <c r="K25" s="101">
        <f t="shared" si="11"/>
        <v>0</v>
      </c>
      <c r="L25" s="101">
        <f>M25+N25</f>
        <v>1380.8680400000001</v>
      </c>
      <c r="M25" s="101">
        <f>M26+M30+M32</f>
        <v>472.48329000000001</v>
      </c>
      <c r="N25" s="101">
        <f t="shared" ref="N25:S25" si="12">N26+N30+N32</f>
        <v>908.38475000000005</v>
      </c>
      <c r="O25" s="101">
        <f t="shared" si="12"/>
        <v>0</v>
      </c>
      <c r="P25" s="101">
        <f>Q25+R25</f>
        <v>14551.33497</v>
      </c>
      <c r="Q25" s="101">
        <f>I25-M25</f>
        <v>94.651850000000081</v>
      </c>
      <c r="R25" s="101">
        <f t="shared" si="12"/>
        <v>14456.68312</v>
      </c>
      <c r="S25" s="101">
        <f t="shared" si="12"/>
        <v>0</v>
      </c>
    </row>
    <row r="26" spans="1:19" ht="21" x14ac:dyDescent="0.3">
      <c r="A26" s="91" t="s">
        <v>44</v>
      </c>
      <c r="B26" s="10" t="s">
        <v>45</v>
      </c>
      <c r="C26" s="102">
        <f>C27+C28+C29</f>
        <v>760</v>
      </c>
      <c r="D26" s="102">
        <f t="shared" ref="D26:O26" si="13">D27+D28+D29</f>
        <v>760</v>
      </c>
      <c r="E26" s="102">
        <f t="shared" si="13"/>
        <v>0</v>
      </c>
      <c r="F26" s="102">
        <f t="shared" si="13"/>
        <v>0</v>
      </c>
      <c r="G26" s="102">
        <f t="shared" si="13"/>
        <v>376</v>
      </c>
      <c r="H26" s="102">
        <f t="shared" si="13"/>
        <v>564.76799000000005</v>
      </c>
      <c r="I26" s="102">
        <f t="shared" si="13"/>
        <v>564.76799000000005</v>
      </c>
      <c r="J26" s="102">
        <f t="shared" si="13"/>
        <v>0</v>
      </c>
      <c r="K26" s="102">
        <f t="shared" si="13"/>
        <v>0</v>
      </c>
      <c r="L26" s="102">
        <f t="shared" si="13"/>
        <v>402.98050999999998</v>
      </c>
      <c r="M26" s="102">
        <f t="shared" si="13"/>
        <v>402.98050999999998</v>
      </c>
      <c r="N26" s="102">
        <f t="shared" si="13"/>
        <v>0</v>
      </c>
      <c r="O26" s="102">
        <f t="shared" si="13"/>
        <v>0</v>
      </c>
      <c r="P26" s="102">
        <f>H26-L26</f>
        <v>161.78748000000007</v>
      </c>
      <c r="Q26" s="102">
        <f>I26-M26</f>
        <v>161.78748000000007</v>
      </c>
      <c r="R26" s="102">
        <f t="shared" ref="R26:S26" si="14">R28+R29</f>
        <v>0</v>
      </c>
      <c r="S26" s="102">
        <f t="shared" si="14"/>
        <v>0</v>
      </c>
    </row>
    <row r="27" spans="1:19" ht="135.6" hidden="1" customHeight="1" x14ac:dyDescent="0.3">
      <c r="A27" s="91">
        <v>21080900</v>
      </c>
      <c r="B27" s="10" t="s">
        <v>137</v>
      </c>
      <c r="C27" s="102">
        <f>D27</f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f>I27</f>
        <v>0</v>
      </c>
      <c r="I27" s="102">
        <v>0</v>
      </c>
      <c r="J27" s="102">
        <v>0</v>
      </c>
      <c r="K27" s="102">
        <v>0</v>
      </c>
      <c r="L27" s="102">
        <f>M27+N27</f>
        <v>0</v>
      </c>
      <c r="M27" s="102">
        <v>0</v>
      </c>
      <c r="N27" s="102">
        <v>0</v>
      </c>
      <c r="O27" s="102">
        <v>0</v>
      </c>
      <c r="P27" s="102">
        <f>H27-L27</f>
        <v>0</v>
      </c>
      <c r="Q27" s="102">
        <f>I27-M27</f>
        <v>0</v>
      </c>
      <c r="R27" s="102">
        <f t="shared" ref="R27:S29" si="15">J27-N27</f>
        <v>0</v>
      </c>
      <c r="S27" s="102">
        <f t="shared" si="15"/>
        <v>0</v>
      </c>
    </row>
    <row r="28" spans="1:19" ht="42" customHeight="1" x14ac:dyDescent="0.3">
      <c r="A28" s="91" t="s">
        <v>46</v>
      </c>
      <c r="B28" s="10" t="s">
        <v>47</v>
      </c>
      <c r="C28" s="102">
        <f>D28</f>
        <v>380</v>
      </c>
      <c r="D28" s="102">
        <v>380</v>
      </c>
      <c r="E28" s="102">
        <v>0</v>
      </c>
      <c r="F28" s="102">
        <v>0</v>
      </c>
      <c r="G28" s="102">
        <v>188</v>
      </c>
      <c r="H28" s="102">
        <f>I28</f>
        <v>196.55237</v>
      </c>
      <c r="I28" s="102">
        <v>196.55237</v>
      </c>
      <c r="J28" s="102">
        <v>0</v>
      </c>
      <c r="K28" s="102">
        <v>0</v>
      </c>
      <c r="L28" s="102">
        <f>M28+N28</f>
        <v>198.45250999999999</v>
      </c>
      <c r="M28" s="102">
        <v>198.45250999999999</v>
      </c>
      <c r="N28" s="102">
        <v>0</v>
      </c>
      <c r="O28" s="102">
        <v>0</v>
      </c>
      <c r="P28" s="102">
        <f>H28-L28</f>
        <v>-1.9001399999999933</v>
      </c>
      <c r="Q28" s="102">
        <f>I28-M28</f>
        <v>-1.9001399999999933</v>
      </c>
      <c r="R28" s="102">
        <f t="shared" si="15"/>
        <v>0</v>
      </c>
      <c r="S28" s="102">
        <f t="shared" si="15"/>
        <v>0</v>
      </c>
    </row>
    <row r="29" spans="1:19" ht="157.19999999999999" customHeight="1" x14ac:dyDescent="0.3">
      <c r="A29" s="91" t="s">
        <v>48</v>
      </c>
      <c r="B29" s="62" t="s">
        <v>123</v>
      </c>
      <c r="C29" s="102">
        <f>D29</f>
        <v>380</v>
      </c>
      <c r="D29" s="102">
        <v>380</v>
      </c>
      <c r="E29" s="102">
        <v>0</v>
      </c>
      <c r="F29" s="102">
        <v>0</v>
      </c>
      <c r="G29" s="102">
        <v>188</v>
      </c>
      <c r="H29" s="102">
        <f>I29</f>
        <v>368.21562</v>
      </c>
      <c r="I29" s="102">
        <v>368.21562</v>
      </c>
      <c r="J29" s="102">
        <v>0</v>
      </c>
      <c r="K29" s="102">
        <v>0</v>
      </c>
      <c r="L29" s="102">
        <f>M29+N29</f>
        <v>204.52799999999999</v>
      </c>
      <c r="M29" s="102">
        <v>204.52799999999999</v>
      </c>
      <c r="N29" s="102">
        <v>0</v>
      </c>
      <c r="O29" s="102">
        <v>0</v>
      </c>
      <c r="P29" s="102">
        <f>H29-L29</f>
        <v>163.68762000000001</v>
      </c>
      <c r="Q29" s="102">
        <f>I29-M29</f>
        <v>163.68762000000001</v>
      </c>
      <c r="R29" s="102">
        <f t="shared" si="15"/>
        <v>0</v>
      </c>
      <c r="S29" s="102">
        <f t="shared" si="15"/>
        <v>0</v>
      </c>
    </row>
    <row r="30" spans="1:19" ht="31.8" customHeight="1" x14ac:dyDescent="0.3">
      <c r="A30" s="91">
        <v>24000000</v>
      </c>
      <c r="B30" s="10" t="s">
        <v>111</v>
      </c>
      <c r="C30" s="102">
        <f>C31</f>
        <v>10</v>
      </c>
      <c r="D30" s="102">
        <f t="shared" ref="D30:S30" si="16">D31</f>
        <v>10</v>
      </c>
      <c r="E30" s="102">
        <f t="shared" si="16"/>
        <v>0</v>
      </c>
      <c r="F30" s="102">
        <f t="shared" si="16"/>
        <v>0</v>
      </c>
      <c r="G30" s="102">
        <f t="shared" si="16"/>
        <v>5</v>
      </c>
      <c r="H30" s="102">
        <f t="shared" si="16"/>
        <v>2.3671500000000001</v>
      </c>
      <c r="I30" s="102">
        <f t="shared" si="16"/>
        <v>2.3671500000000001</v>
      </c>
      <c r="J30" s="102">
        <f t="shared" si="16"/>
        <v>0</v>
      </c>
      <c r="K30" s="102">
        <f t="shared" si="16"/>
        <v>0</v>
      </c>
      <c r="L30" s="102">
        <f t="shared" si="16"/>
        <v>69.502780000000001</v>
      </c>
      <c r="M30" s="102">
        <f t="shared" si="16"/>
        <v>69.502780000000001</v>
      </c>
      <c r="N30" s="102">
        <f t="shared" si="16"/>
        <v>0</v>
      </c>
      <c r="O30" s="102">
        <f t="shared" si="16"/>
        <v>0</v>
      </c>
      <c r="P30" s="102">
        <f t="shared" si="16"/>
        <v>-67.135630000000006</v>
      </c>
      <c r="Q30" s="102">
        <f t="shared" si="16"/>
        <v>-67.135630000000006</v>
      </c>
      <c r="R30" s="102">
        <f t="shared" si="16"/>
        <v>0</v>
      </c>
      <c r="S30" s="102">
        <f t="shared" si="16"/>
        <v>0</v>
      </c>
    </row>
    <row r="31" spans="1:19" ht="21" x14ac:dyDescent="0.3">
      <c r="A31" s="91" t="s">
        <v>49</v>
      </c>
      <c r="B31" s="10" t="s">
        <v>45</v>
      </c>
      <c r="C31" s="102">
        <f>D31</f>
        <v>10</v>
      </c>
      <c r="D31" s="102">
        <v>10</v>
      </c>
      <c r="E31" s="102">
        <v>0</v>
      </c>
      <c r="F31" s="102">
        <v>0</v>
      </c>
      <c r="G31" s="102">
        <v>5</v>
      </c>
      <c r="H31" s="102">
        <f>I31</f>
        <v>2.3671500000000001</v>
      </c>
      <c r="I31" s="102">
        <v>2.3671500000000001</v>
      </c>
      <c r="J31" s="102">
        <v>0</v>
      </c>
      <c r="K31" s="102">
        <v>0</v>
      </c>
      <c r="L31" s="102">
        <f>M31+N31</f>
        <v>69.502780000000001</v>
      </c>
      <c r="M31" s="102">
        <v>69.502780000000001</v>
      </c>
      <c r="N31" s="102">
        <v>0</v>
      </c>
      <c r="O31" s="102">
        <v>0</v>
      </c>
      <c r="P31" s="102">
        <f>H31-L31</f>
        <v>-67.135630000000006</v>
      </c>
      <c r="Q31" s="102">
        <f>I31-M31</f>
        <v>-67.135630000000006</v>
      </c>
      <c r="R31" s="102">
        <f>J31-N31</f>
        <v>0</v>
      </c>
      <c r="S31" s="102">
        <f>K31-O31</f>
        <v>0</v>
      </c>
    </row>
    <row r="32" spans="1:19" s="11" customFormat="1" ht="31.2" x14ac:dyDescent="0.3">
      <c r="A32" s="90" t="s">
        <v>58</v>
      </c>
      <c r="B32" s="8" t="s">
        <v>59</v>
      </c>
      <c r="C32" s="101">
        <f>C33+C34</f>
        <v>15521.11205</v>
      </c>
      <c r="D32" s="101">
        <f t="shared" ref="D32:S32" si="17">D33+D34</f>
        <v>0</v>
      </c>
      <c r="E32" s="101">
        <f t="shared" si="17"/>
        <v>15521.11205</v>
      </c>
      <c r="F32" s="101">
        <f t="shared" si="17"/>
        <v>0</v>
      </c>
      <c r="G32" s="101">
        <f t="shared" si="17"/>
        <v>0</v>
      </c>
      <c r="H32" s="101">
        <f t="shared" si="17"/>
        <v>15365.067869999999</v>
      </c>
      <c r="I32" s="101">
        <f t="shared" si="17"/>
        <v>0</v>
      </c>
      <c r="J32" s="101">
        <f t="shared" si="17"/>
        <v>15365.067869999999</v>
      </c>
      <c r="K32" s="101">
        <f t="shared" si="17"/>
        <v>0</v>
      </c>
      <c r="L32" s="101">
        <f t="shared" si="17"/>
        <v>908.38475000000005</v>
      </c>
      <c r="M32" s="101">
        <f t="shared" si="17"/>
        <v>0</v>
      </c>
      <c r="N32" s="101">
        <f t="shared" si="17"/>
        <v>908.38475000000005</v>
      </c>
      <c r="O32" s="101">
        <f t="shared" si="17"/>
        <v>0</v>
      </c>
      <c r="P32" s="101">
        <f t="shared" si="17"/>
        <v>14456.68312</v>
      </c>
      <c r="Q32" s="101">
        <f t="shared" si="17"/>
        <v>0</v>
      </c>
      <c r="R32" s="101">
        <f t="shared" si="17"/>
        <v>14456.68312</v>
      </c>
      <c r="S32" s="101">
        <f t="shared" si="17"/>
        <v>0</v>
      </c>
    </row>
    <row r="33" spans="1:20" ht="73.8" customHeight="1" x14ac:dyDescent="0.3">
      <c r="A33" s="91">
        <v>25010000</v>
      </c>
      <c r="B33" s="10" t="s">
        <v>112</v>
      </c>
      <c r="C33" s="102">
        <f>D33+E33</f>
        <v>1157.8150000000001</v>
      </c>
      <c r="D33" s="102">
        <v>0</v>
      </c>
      <c r="E33" s="102">
        <v>1157.8150000000001</v>
      </c>
      <c r="F33" s="102">
        <v>0</v>
      </c>
      <c r="G33" s="102">
        <v>0</v>
      </c>
      <c r="H33" s="102">
        <f>I33+J33</f>
        <v>1001.77082</v>
      </c>
      <c r="I33" s="102">
        <v>0</v>
      </c>
      <c r="J33" s="102">
        <v>1001.77082</v>
      </c>
      <c r="K33" s="102">
        <v>0</v>
      </c>
      <c r="L33" s="102">
        <f>M33+N33</f>
        <v>671.81807000000003</v>
      </c>
      <c r="M33" s="102">
        <v>0</v>
      </c>
      <c r="N33" s="102">
        <v>671.81807000000003</v>
      </c>
      <c r="O33" s="102">
        <v>0</v>
      </c>
      <c r="P33" s="102">
        <f>Q33+R33</f>
        <v>329.95274999999992</v>
      </c>
      <c r="Q33" s="102">
        <f t="shared" ref="Q33:S34" si="18">I33-M33</f>
        <v>0</v>
      </c>
      <c r="R33" s="102">
        <f t="shared" si="18"/>
        <v>329.95274999999992</v>
      </c>
      <c r="S33" s="102">
        <f t="shared" si="18"/>
        <v>0</v>
      </c>
    </row>
    <row r="34" spans="1:20" ht="46.2" customHeight="1" x14ac:dyDescent="0.3">
      <c r="A34" s="91" t="s">
        <v>60</v>
      </c>
      <c r="B34" s="10" t="s">
        <v>61</v>
      </c>
      <c r="C34" s="102">
        <f>D34+E34</f>
        <v>14363.297049999999</v>
      </c>
      <c r="D34" s="102">
        <v>0</v>
      </c>
      <c r="E34" s="102">
        <v>14363.297049999999</v>
      </c>
      <c r="F34" s="102">
        <v>0</v>
      </c>
      <c r="G34" s="102">
        <v>0</v>
      </c>
      <c r="H34" s="102">
        <f>I34+J34</f>
        <v>14363.297049999999</v>
      </c>
      <c r="I34" s="102">
        <v>0</v>
      </c>
      <c r="J34" s="102">
        <v>14363.297049999999</v>
      </c>
      <c r="K34" s="102">
        <v>0</v>
      </c>
      <c r="L34" s="102">
        <f>M34+N34</f>
        <v>236.56667999999999</v>
      </c>
      <c r="M34" s="102">
        <v>0</v>
      </c>
      <c r="N34" s="102">
        <v>236.56667999999999</v>
      </c>
      <c r="O34" s="102">
        <v>0</v>
      </c>
      <c r="P34" s="102">
        <f>Q34+R34</f>
        <v>14126.730369999999</v>
      </c>
      <c r="Q34" s="102">
        <f t="shared" si="18"/>
        <v>0</v>
      </c>
      <c r="R34" s="102">
        <f t="shared" si="18"/>
        <v>14126.730369999999</v>
      </c>
      <c r="S34" s="102">
        <f t="shared" si="18"/>
        <v>0</v>
      </c>
    </row>
    <row r="35" spans="1:20" s="11" customFormat="1" ht="31.2" x14ac:dyDescent="0.3">
      <c r="A35" s="90" t="s">
        <v>50</v>
      </c>
      <c r="B35" s="8" t="s">
        <v>51</v>
      </c>
      <c r="C35" s="101">
        <f>C37</f>
        <v>0</v>
      </c>
      <c r="D35" s="101">
        <f>D37</f>
        <v>0</v>
      </c>
      <c r="E35" s="101">
        <f t="shared" ref="E35:S35" si="19">E37</f>
        <v>0</v>
      </c>
      <c r="F35" s="101">
        <f t="shared" si="19"/>
        <v>0</v>
      </c>
      <c r="G35" s="101">
        <f t="shared" si="19"/>
        <v>0</v>
      </c>
      <c r="H35" s="101">
        <f t="shared" si="19"/>
        <v>0</v>
      </c>
      <c r="I35" s="101">
        <f t="shared" si="19"/>
        <v>0</v>
      </c>
      <c r="J35" s="101">
        <f t="shared" si="19"/>
        <v>0</v>
      </c>
      <c r="K35" s="101">
        <f t="shared" si="19"/>
        <v>0</v>
      </c>
      <c r="L35" s="101">
        <f t="shared" si="19"/>
        <v>0</v>
      </c>
      <c r="M35" s="101">
        <f t="shared" si="19"/>
        <v>0</v>
      </c>
      <c r="N35" s="101">
        <f t="shared" si="19"/>
        <v>0</v>
      </c>
      <c r="O35" s="101">
        <f t="shared" si="19"/>
        <v>0</v>
      </c>
      <c r="P35" s="101">
        <f t="shared" si="19"/>
        <v>0</v>
      </c>
      <c r="Q35" s="101">
        <f t="shared" si="19"/>
        <v>0</v>
      </c>
      <c r="R35" s="101">
        <f t="shared" si="19"/>
        <v>0</v>
      </c>
      <c r="S35" s="101">
        <f t="shared" si="19"/>
        <v>0</v>
      </c>
    </row>
    <row r="36" spans="1:20" ht="145.80000000000001" hidden="1" customHeight="1" x14ac:dyDescent="0.3">
      <c r="A36" s="9">
        <v>31010000</v>
      </c>
      <c r="B36" s="10" t="s">
        <v>113</v>
      </c>
      <c r="C36" s="102">
        <f>C37</f>
        <v>0</v>
      </c>
      <c r="D36" s="102">
        <f t="shared" ref="D36:S36" si="20">D37</f>
        <v>0</v>
      </c>
      <c r="E36" s="102">
        <f t="shared" si="20"/>
        <v>0</v>
      </c>
      <c r="F36" s="102">
        <f t="shared" si="20"/>
        <v>0</v>
      </c>
      <c r="G36" s="102">
        <f t="shared" si="20"/>
        <v>0</v>
      </c>
      <c r="H36" s="102">
        <f t="shared" si="20"/>
        <v>0</v>
      </c>
      <c r="I36" s="102">
        <f t="shared" si="20"/>
        <v>0</v>
      </c>
      <c r="J36" s="102">
        <f t="shared" si="20"/>
        <v>0</v>
      </c>
      <c r="K36" s="102">
        <f t="shared" si="20"/>
        <v>0</v>
      </c>
      <c r="L36" s="102">
        <f t="shared" si="20"/>
        <v>0</v>
      </c>
      <c r="M36" s="102">
        <f t="shared" si="20"/>
        <v>0</v>
      </c>
      <c r="N36" s="102">
        <f t="shared" si="20"/>
        <v>0</v>
      </c>
      <c r="O36" s="102">
        <f t="shared" si="20"/>
        <v>0</v>
      </c>
      <c r="P36" s="102">
        <f t="shared" si="20"/>
        <v>0</v>
      </c>
      <c r="Q36" s="102">
        <f t="shared" si="20"/>
        <v>0</v>
      </c>
      <c r="R36" s="102">
        <f t="shared" si="20"/>
        <v>0</v>
      </c>
      <c r="S36" s="102">
        <f t="shared" si="20"/>
        <v>0</v>
      </c>
    </row>
    <row r="37" spans="1:20" ht="140.4" hidden="1" x14ac:dyDescent="0.3">
      <c r="A37" s="9" t="s">
        <v>52</v>
      </c>
      <c r="B37" s="10" t="s">
        <v>53</v>
      </c>
      <c r="C37" s="102">
        <f>D37+E37</f>
        <v>0</v>
      </c>
      <c r="D37" s="102">
        <v>0</v>
      </c>
      <c r="E37" s="102">
        <v>0</v>
      </c>
      <c r="F37" s="102">
        <v>0</v>
      </c>
      <c r="G37" s="102">
        <v>0</v>
      </c>
      <c r="H37" s="102">
        <f>I37</f>
        <v>0</v>
      </c>
      <c r="I37" s="102">
        <v>0</v>
      </c>
      <c r="J37" s="102">
        <v>0</v>
      </c>
      <c r="K37" s="102">
        <v>0</v>
      </c>
      <c r="L37" s="102">
        <f>M37+N37</f>
        <v>0</v>
      </c>
      <c r="M37" s="102">
        <v>0</v>
      </c>
      <c r="N37" s="102">
        <v>0</v>
      </c>
      <c r="O37" s="102">
        <v>0</v>
      </c>
      <c r="P37" s="102">
        <f>H37-L37</f>
        <v>0</v>
      </c>
      <c r="Q37" s="102">
        <f>I37-M37</f>
        <v>0</v>
      </c>
      <c r="R37" s="102">
        <f>J37-N37</f>
        <v>0</v>
      </c>
      <c r="S37" s="102">
        <f>K37-O37</f>
        <v>0</v>
      </c>
    </row>
    <row r="38" spans="1:20" s="11" customFormat="1" ht="52.2" customHeight="1" x14ac:dyDescent="0.3">
      <c r="A38" s="114" t="s">
        <v>62</v>
      </c>
      <c r="B38" s="114"/>
      <c r="C38" s="101">
        <f>D38+E38</f>
        <v>110129.78204999999</v>
      </c>
      <c r="D38" s="101">
        <f>D11+D25+D35</f>
        <v>94608.67</v>
      </c>
      <c r="E38" s="101">
        <f>E11+E25</f>
        <v>15521.11205</v>
      </c>
      <c r="F38" s="101">
        <f>F11+F25+F35</f>
        <v>0</v>
      </c>
      <c r="G38" s="101">
        <f>G11+G25+G35</f>
        <v>43441.47</v>
      </c>
      <c r="H38" s="101">
        <f>I38+J38</f>
        <v>59458.17656</v>
      </c>
      <c r="I38" s="101">
        <f>I11+I25+I35</f>
        <v>44093.108690000001</v>
      </c>
      <c r="J38" s="101">
        <f>J11+J25</f>
        <v>15365.067869999999</v>
      </c>
      <c r="K38" s="101">
        <f t="shared" ref="K38:S38" si="21">K11+K25+K35</f>
        <v>0</v>
      </c>
      <c r="L38" s="101">
        <f t="shared" si="21"/>
        <v>38934.724289999998</v>
      </c>
      <c r="M38" s="101">
        <f t="shared" si="21"/>
        <v>38026.339539999994</v>
      </c>
      <c r="N38" s="101">
        <f t="shared" si="21"/>
        <v>908.38475000000005</v>
      </c>
      <c r="O38" s="101">
        <f t="shared" si="21"/>
        <v>0</v>
      </c>
      <c r="P38" s="101">
        <f t="shared" si="21"/>
        <v>20326.315820000003</v>
      </c>
      <c r="Q38" s="101">
        <f t="shared" si="21"/>
        <v>6066.7691500000019</v>
      </c>
      <c r="R38" s="101">
        <f t="shared" si="21"/>
        <v>14456.68312</v>
      </c>
      <c r="S38" s="101">
        <f t="shared" si="21"/>
        <v>0</v>
      </c>
    </row>
    <row r="39" spans="1:20" s="11" customFormat="1" ht="24" customHeight="1" x14ac:dyDescent="0.3">
      <c r="A39" s="90" t="s">
        <v>54</v>
      </c>
      <c r="B39" s="8" t="s">
        <v>55</v>
      </c>
      <c r="C39" s="101">
        <f>C40+C41+C42+C43</f>
        <v>126138.41035999999</v>
      </c>
      <c r="D39" s="101">
        <f>D40+D41+D42+D43</f>
        <v>110838.41035999999</v>
      </c>
      <c r="E39" s="101">
        <f>E40+E41+E42+E43</f>
        <v>15300</v>
      </c>
      <c r="F39" s="101">
        <f>F40+F41+F42+F43</f>
        <v>15300</v>
      </c>
      <c r="G39" s="101">
        <f>G40+G41+G42+G43</f>
        <v>62835.410360000002</v>
      </c>
      <c r="H39" s="101">
        <f t="shared" ref="H39:O39" si="22">H40+H41+H42+H43</f>
        <v>62573.309110000002</v>
      </c>
      <c r="I39" s="101">
        <f t="shared" si="22"/>
        <v>57962.850360000004</v>
      </c>
      <c r="J39" s="101">
        <f t="shared" si="22"/>
        <v>4610.4587499999998</v>
      </c>
      <c r="K39" s="101">
        <f t="shared" si="22"/>
        <v>4610.4587499999998</v>
      </c>
      <c r="L39" s="101">
        <f t="shared" si="22"/>
        <v>46722.206819999999</v>
      </c>
      <c r="M39" s="101">
        <f t="shared" si="22"/>
        <v>46722.206819999999</v>
      </c>
      <c r="N39" s="101">
        <f t="shared" si="22"/>
        <v>0</v>
      </c>
      <c r="O39" s="101">
        <f t="shared" si="22"/>
        <v>0</v>
      </c>
      <c r="P39" s="101">
        <f>P40+P41+P42+P43</f>
        <v>15851.102289999997</v>
      </c>
      <c r="Q39" s="101">
        <f>Q40+Q41+Q42+Q43</f>
        <v>11240.643539999997</v>
      </c>
      <c r="R39" s="101">
        <f>R40+R41+R42+R43</f>
        <v>0</v>
      </c>
      <c r="S39" s="101">
        <f>S40+S41+S42+S43</f>
        <v>0</v>
      </c>
    </row>
    <row r="40" spans="1:20" ht="31.2" x14ac:dyDescent="0.3">
      <c r="A40" s="91" t="s">
        <v>56</v>
      </c>
      <c r="B40" s="10" t="s">
        <v>57</v>
      </c>
      <c r="C40" s="102">
        <f>D40+E40</f>
        <v>95351</v>
      </c>
      <c r="D40" s="102">
        <v>95351</v>
      </c>
      <c r="E40" s="102">
        <v>0</v>
      </c>
      <c r="F40" s="102">
        <v>0</v>
      </c>
      <c r="G40" s="102">
        <v>47348</v>
      </c>
      <c r="H40" s="102">
        <f>I40</f>
        <v>47348</v>
      </c>
      <c r="I40" s="102">
        <v>47348</v>
      </c>
      <c r="J40" s="102">
        <v>0</v>
      </c>
      <c r="K40" s="102">
        <v>0</v>
      </c>
      <c r="L40" s="102">
        <f>M40+N40</f>
        <v>42558.400000000001</v>
      </c>
      <c r="M40" s="102">
        <v>42558.400000000001</v>
      </c>
      <c r="N40" s="102">
        <v>0</v>
      </c>
      <c r="O40" s="102">
        <v>0</v>
      </c>
      <c r="P40" s="102">
        <f t="shared" ref="P40:Q43" si="23">H40-L40</f>
        <v>4789.5999999999985</v>
      </c>
      <c r="Q40" s="102">
        <f t="shared" si="23"/>
        <v>4789.5999999999985</v>
      </c>
      <c r="R40" s="102">
        <v>0</v>
      </c>
      <c r="S40" s="102">
        <v>0</v>
      </c>
    </row>
    <row r="41" spans="1:20" ht="88.8" customHeight="1" x14ac:dyDescent="0.3">
      <c r="A41" s="91">
        <v>41053400</v>
      </c>
      <c r="B41" s="10" t="s">
        <v>140</v>
      </c>
      <c r="C41" s="102">
        <f>D41+E41</f>
        <v>15300</v>
      </c>
      <c r="D41" s="102">
        <v>0</v>
      </c>
      <c r="E41" s="102">
        <v>15300</v>
      </c>
      <c r="F41" s="102">
        <v>15300</v>
      </c>
      <c r="G41" s="102">
        <v>0</v>
      </c>
      <c r="H41" s="102">
        <f>I41+J41</f>
        <v>4610.4587499999998</v>
      </c>
      <c r="I41" s="102">
        <v>0</v>
      </c>
      <c r="J41" s="102">
        <v>4610.4587499999998</v>
      </c>
      <c r="K41" s="102">
        <v>4610.4587499999998</v>
      </c>
      <c r="L41" s="102">
        <f>M41+N41</f>
        <v>0</v>
      </c>
      <c r="M41" s="102">
        <v>0</v>
      </c>
      <c r="N41" s="102">
        <v>0</v>
      </c>
      <c r="O41" s="102">
        <v>0</v>
      </c>
      <c r="P41" s="102">
        <f t="shared" si="23"/>
        <v>4610.4587499999998</v>
      </c>
      <c r="Q41" s="102">
        <f t="shared" si="23"/>
        <v>0</v>
      </c>
      <c r="R41" s="102">
        <v>0</v>
      </c>
      <c r="S41" s="102">
        <v>0</v>
      </c>
    </row>
    <row r="42" spans="1:20" ht="31.2" x14ac:dyDescent="0.3">
      <c r="A42" s="91">
        <v>41053900</v>
      </c>
      <c r="B42" s="10" t="s">
        <v>129</v>
      </c>
      <c r="C42" s="102">
        <f>D42+E42</f>
        <v>4993.3599999999997</v>
      </c>
      <c r="D42" s="102">
        <v>4993.3599999999997</v>
      </c>
      <c r="E42" s="102">
        <v>0</v>
      </c>
      <c r="F42" s="102">
        <v>0</v>
      </c>
      <c r="G42" s="102">
        <v>4993.3599999999997</v>
      </c>
      <c r="H42" s="102">
        <f>I42+J42</f>
        <v>120.8</v>
      </c>
      <c r="I42" s="102">
        <v>120.8</v>
      </c>
      <c r="J42" s="102">
        <v>0</v>
      </c>
      <c r="K42" s="102">
        <v>0</v>
      </c>
      <c r="L42" s="102">
        <f>M42+N42</f>
        <v>0</v>
      </c>
      <c r="M42" s="102">
        <v>0</v>
      </c>
      <c r="N42" s="102">
        <v>0</v>
      </c>
      <c r="O42" s="102">
        <v>0</v>
      </c>
      <c r="P42" s="102">
        <f t="shared" si="23"/>
        <v>120.8</v>
      </c>
      <c r="Q42" s="102">
        <f t="shared" si="23"/>
        <v>120.8</v>
      </c>
      <c r="R42" s="102">
        <v>0</v>
      </c>
      <c r="S42" s="102">
        <v>0</v>
      </c>
    </row>
    <row r="43" spans="1:20" ht="391.2" customHeight="1" x14ac:dyDescent="0.3">
      <c r="A43" s="9">
        <v>41050400</v>
      </c>
      <c r="B43" s="22" t="s">
        <v>168</v>
      </c>
      <c r="C43" s="103">
        <f>D43+E43</f>
        <v>10494.050359999999</v>
      </c>
      <c r="D43" s="103">
        <v>10494.050359999999</v>
      </c>
      <c r="E43" s="102">
        <v>0</v>
      </c>
      <c r="F43" s="102">
        <v>0</v>
      </c>
      <c r="G43" s="102">
        <v>10494.050359999999</v>
      </c>
      <c r="H43" s="102">
        <f>I43</f>
        <v>10494.050359999999</v>
      </c>
      <c r="I43" s="102">
        <v>10494.050359999999</v>
      </c>
      <c r="J43" s="102">
        <v>0</v>
      </c>
      <c r="K43" s="102">
        <v>0</v>
      </c>
      <c r="L43" s="102">
        <f>M43+N43</f>
        <v>4163.8068199999998</v>
      </c>
      <c r="M43" s="102">
        <v>4163.8068199999998</v>
      </c>
      <c r="N43" s="102">
        <v>0</v>
      </c>
      <c r="O43" s="102">
        <v>0</v>
      </c>
      <c r="P43" s="102">
        <f t="shared" si="23"/>
        <v>6330.2435399999995</v>
      </c>
      <c r="Q43" s="102">
        <f t="shared" si="23"/>
        <v>6330.2435399999995</v>
      </c>
      <c r="R43" s="102">
        <v>0</v>
      </c>
      <c r="S43" s="102">
        <v>0</v>
      </c>
    </row>
    <row r="44" spans="1:20" s="11" customFormat="1" ht="27.6" customHeight="1" x14ac:dyDescent="0.3">
      <c r="A44" s="115" t="s">
        <v>108</v>
      </c>
      <c r="B44" s="115"/>
      <c r="C44" s="104">
        <f>C38+C39</f>
        <v>236268.19240999999</v>
      </c>
      <c r="D44" s="105">
        <f t="shared" ref="D44:S44" si="24">D38+D39</f>
        <v>205447.08035999999</v>
      </c>
      <c r="E44" s="105">
        <f t="shared" si="24"/>
        <v>30821.11205</v>
      </c>
      <c r="F44" s="105">
        <f t="shared" si="24"/>
        <v>15300</v>
      </c>
      <c r="G44" s="105">
        <f t="shared" si="24"/>
        <v>106276.88036000001</v>
      </c>
      <c r="H44" s="105">
        <f t="shared" si="24"/>
        <v>122031.48566999999</v>
      </c>
      <c r="I44" s="105">
        <f t="shared" si="24"/>
        <v>102055.95905</v>
      </c>
      <c r="J44" s="105">
        <f t="shared" si="24"/>
        <v>19975.526619999997</v>
      </c>
      <c r="K44" s="104">
        <f t="shared" si="24"/>
        <v>4610.4587499999998</v>
      </c>
      <c r="L44" s="104">
        <f t="shared" si="24"/>
        <v>85656.931110000005</v>
      </c>
      <c r="M44" s="104">
        <f t="shared" si="24"/>
        <v>84748.546359999993</v>
      </c>
      <c r="N44" s="104">
        <f t="shared" si="24"/>
        <v>908.38475000000005</v>
      </c>
      <c r="O44" s="104">
        <f t="shared" si="24"/>
        <v>0</v>
      </c>
      <c r="P44" s="104">
        <f t="shared" si="24"/>
        <v>36177.418109999999</v>
      </c>
      <c r="Q44" s="104">
        <f t="shared" si="24"/>
        <v>17307.412689999997</v>
      </c>
      <c r="R44" s="104">
        <f t="shared" si="24"/>
        <v>14456.68312</v>
      </c>
      <c r="S44" s="104">
        <f t="shared" si="24"/>
        <v>0</v>
      </c>
    </row>
    <row r="45" spans="1:20" ht="30" customHeight="1" x14ac:dyDescent="0.3">
      <c r="A45" s="13"/>
      <c r="B45" s="116" t="s">
        <v>107</v>
      </c>
      <c r="C45" s="1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</row>
    <row r="46" spans="1:20" ht="28.2" customHeight="1" x14ac:dyDescent="0.3">
      <c r="A46" s="86" t="s">
        <v>109</v>
      </c>
      <c r="B46" s="8" t="s">
        <v>63</v>
      </c>
      <c r="C46" s="106">
        <f>D46+E46</f>
        <v>102222.28427</v>
      </c>
      <c r="D46" s="106">
        <f>D47+D48</f>
        <v>88062.468999999997</v>
      </c>
      <c r="E46" s="106">
        <f t="shared" ref="E46:S46" si="25">E47+E48</f>
        <v>14159.815270000001</v>
      </c>
      <c r="F46" s="106">
        <f t="shared" si="25"/>
        <v>0</v>
      </c>
      <c r="G46" s="106">
        <f t="shared" si="25"/>
        <v>45951.309000000001</v>
      </c>
      <c r="H46" s="106">
        <f t="shared" si="25"/>
        <v>59981.526870000002</v>
      </c>
      <c r="I46" s="106">
        <f t="shared" si="25"/>
        <v>45822.258600000001</v>
      </c>
      <c r="J46" s="106">
        <f t="shared" si="25"/>
        <v>14159.26827</v>
      </c>
      <c r="K46" s="106">
        <f t="shared" si="25"/>
        <v>0</v>
      </c>
      <c r="L46" s="106">
        <f t="shared" si="25"/>
        <v>44809.027840000002</v>
      </c>
      <c r="M46" s="106">
        <f t="shared" si="25"/>
        <v>44114.027840000002</v>
      </c>
      <c r="N46" s="106">
        <f t="shared" si="25"/>
        <v>695</v>
      </c>
      <c r="O46" s="106">
        <f t="shared" si="25"/>
        <v>695</v>
      </c>
      <c r="P46" s="106">
        <f t="shared" si="25"/>
        <v>15172.499029999997</v>
      </c>
      <c r="Q46" s="106">
        <f t="shared" si="25"/>
        <v>1708.2307599999974</v>
      </c>
      <c r="R46" s="106">
        <f t="shared" si="25"/>
        <v>13464.26827</v>
      </c>
      <c r="S46" s="106">
        <f t="shared" si="25"/>
        <v>-695</v>
      </c>
    </row>
    <row r="47" spans="1:20" ht="87" customHeight="1" x14ac:dyDescent="0.3">
      <c r="A47" s="87" t="s">
        <v>91</v>
      </c>
      <c r="B47" s="10" t="s">
        <v>64</v>
      </c>
      <c r="C47" s="107">
        <f t="shared" ref="C47:D90" si="26">D47+E47</f>
        <v>101883.26927</v>
      </c>
      <c r="D47" s="107">
        <v>87723.453999999998</v>
      </c>
      <c r="E47" s="107">
        <f>0.547+14159.26827</f>
        <v>14159.815270000001</v>
      </c>
      <c r="F47" s="107">
        <v>0</v>
      </c>
      <c r="G47" s="107">
        <v>45752.334000000003</v>
      </c>
      <c r="H47" s="107">
        <f>I47+J47</f>
        <v>59782.55212</v>
      </c>
      <c r="I47" s="107">
        <v>45623.28385</v>
      </c>
      <c r="J47" s="107">
        <v>14159.26827</v>
      </c>
      <c r="K47" s="107">
        <v>0</v>
      </c>
      <c r="L47" s="107">
        <f>M47+N47</f>
        <v>44809.027840000002</v>
      </c>
      <c r="M47" s="107">
        <v>44114.027840000002</v>
      </c>
      <c r="N47" s="107">
        <v>695</v>
      </c>
      <c r="O47" s="107">
        <v>695</v>
      </c>
      <c r="P47" s="107">
        <f>Q47+R47</f>
        <v>14973.524279999998</v>
      </c>
      <c r="Q47" s="107">
        <f t="shared" ref="Q47:S63" si="27">I47-M47</f>
        <v>1509.2560099999973</v>
      </c>
      <c r="R47" s="107">
        <f t="shared" si="27"/>
        <v>13464.26827</v>
      </c>
      <c r="S47" s="107">
        <f t="shared" si="27"/>
        <v>-695</v>
      </c>
      <c r="T47" s="50"/>
    </row>
    <row r="48" spans="1:20" ht="46.2" customHeight="1" x14ac:dyDescent="0.3">
      <c r="A48" s="88" t="s">
        <v>141</v>
      </c>
      <c r="B48" s="10" t="s">
        <v>142</v>
      </c>
      <c r="C48" s="107">
        <f t="shared" si="26"/>
        <v>339.01499999999999</v>
      </c>
      <c r="D48" s="107">
        <v>339.01499999999999</v>
      </c>
      <c r="E48" s="107">
        <v>0</v>
      </c>
      <c r="F48" s="107">
        <v>0</v>
      </c>
      <c r="G48" s="107">
        <v>198.97499999999999</v>
      </c>
      <c r="H48" s="107">
        <f>I48+J48</f>
        <v>198.97475</v>
      </c>
      <c r="I48" s="107">
        <v>198.97475</v>
      </c>
      <c r="J48" s="107">
        <v>0</v>
      </c>
      <c r="K48" s="107">
        <v>0</v>
      </c>
      <c r="L48" s="107">
        <f>M48+N48</f>
        <v>0</v>
      </c>
      <c r="M48" s="107">
        <v>0</v>
      </c>
      <c r="N48" s="107">
        <v>0</v>
      </c>
      <c r="O48" s="107">
        <v>0</v>
      </c>
      <c r="P48" s="107">
        <f>Q48+R48</f>
        <v>198.97475</v>
      </c>
      <c r="Q48" s="107">
        <f t="shared" si="27"/>
        <v>198.97475</v>
      </c>
      <c r="R48" s="107">
        <f t="shared" si="27"/>
        <v>0</v>
      </c>
      <c r="S48" s="107">
        <f t="shared" si="27"/>
        <v>0</v>
      </c>
      <c r="T48" s="50"/>
    </row>
    <row r="49" spans="1:20" ht="51.6" customHeight="1" x14ac:dyDescent="0.3">
      <c r="A49" s="86" t="s">
        <v>110</v>
      </c>
      <c r="B49" s="8" t="s">
        <v>65</v>
      </c>
      <c r="C49" s="106">
        <f t="shared" si="26"/>
        <v>56669.199139999997</v>
      </c>
      <c r="D49" s="106">
        <f>D50+D53+D58+D60</f>
        <v>55415.170359999996</v>
      </c>
      <c r="E49" s="106">
        <f>E50+E53+E58+E60</f>
        <v>1254.0287800000001</v>
      </c>
      <c r="F49" s="106">
        <f t="shared" ref="F49:P49" si="28">F50+F53+F58+F60</f>
        <v>0</v>
      </c>
      <c r="G49" s="106">
        <f>G50+G53+G58+G60</f>
        <v>45028.745360000001</v>
      </c>
      <c r="H49" s="106">
        <f t="shared" si="28"/>
        <v>46011.218060000007</v>
      </c>
      <c r="I49" s="106">
        <f t="shared" si="28"/>
        <v>44955.316580000006</v>
      </c>
      <c r="J49" s="106">
        <f t="shared" si="28"/>
        <v>1055.90148</v>
      </c>
      <c r="K49" s="106">
        <f t="shared" si="28"/>
        <v>0</v>
      </c>
      <c r="L49" s="106">
        <f t="shared" si="28"/>
        <v>26050.195699999997</v>
      </c>
      <c r="M49" s="106">
        <f>M50+M53+M58+M60</f>
        <v>20873.140169999999</v>
      </c>
      <c r="N49" s="106">
        <f t="shared" si="28"/>
        <v>5177.0555299999996</v>
      </c>
      <c r="O49" s="106">
        <f t="shared" si="28"/>
        <v>199.999</v>
      </c>
      <c r="P49" s="106">
        <f t="shared" si="28"/>
        <v>19961.022359999999</v>
      </c>
      <c r="Q49" s="106">
        <f t="shared" si="27"/>
        <v>24082.176410000007</v>
      </c>
      <c r="R49" s="106">
        <f t="shared" si="27"/>
        <v>-4121.1540499999992</v>
      </c>
      <c r="S49" s="106">
        <f t="shared" si="27"/>
        <v>-199.999</v>
      </c>
    </row>
    <row r="50" spans="1:20" ht="115.2" customHeight="1" x14ac:dyDescent="0.3">
      <c r="A50" s="89">
        <v>3100</v>
      </c>
      <c r="B50" s="8" t="s">
        <v>66</v>
      </c>
      <c r="C50" s="106">
        <f t="shared" si="26"/>
        <v>45211.868779999997</v>
      </c>
      <c r="D50" s="106">
        <f>D51+D52</f>
        <v>43957.84</v>
      </c>
      <c r="E50" s="106">
        <f>E51+E52</f>
        <v>1254.0287800000001</v>
      </c>
      <c r="F50" s="106">
        <f t="shared" ref="F50:P50" si="29">F51+F52</f>
        <v>0</v>
      </c>
      <c r="G50" s="106">
        <f t="shared" si="29"/>
        <v>34152.464</v>
      </c>
      <c r="H50" s="106">
        <f t="shared" si="29"/>
        <v>35206.79393</v>
      </c>
      <c r="I50" s="106">
        <f t="shared" si="29"/>
        <v>34150.892449999999</v>
      </c>
      <c r="J50" s="106">
        <f t="shared" si="29"/>
        <v>1055.90148</v>
      </c>
      <c r="K50" s="106">
        <f t="shared" si="29"/>
        <v>0</v>
      </c>
      <c r="L50" s="106">
        <f t="shared" si="29"/>
        <v>21591.979199999998</v>
      </c>
      <c r="M50" s="106">
        <f t="shared" si="29"/>
        <v>20578.730489999998</v>
      </c>
      <c r="N50" s="106">
        <f t="shared" si="29"/>
        <v>1013.24871</v>
      </c>
      <c r="O50" s="106">
        <f t="shared" si="29"/>
        <v>199.999</v>
      </c>
      <c r="P50" s="106">
        <f t="shared" si="29"/>
        <v>13614.814729999998</v>
      </c>
      <c r="Q50" s="106">
        <f t="shared" si="27"/>
        <v>13572.161960000001</v>
      </c>
      <c r="R50" s="106">
        <f t="shared" si="27"/>
        <v>42.652770000000032</v>
      </c>
      <c r="S50" s="106">
        <f t="shared" si="27"/>
        <v>-199.999</v>
      </c>
    </row>
    <row r="51" spans="1:20" ht="117.6" customHeight="1" x14ac:dyDescent="0.3">
      <c r="A51" s="87" t="s">
        <v>92</v>
      </c>
      <c r="B51" s="20" t="s">
        <v>67</v>
      </c>
      <c r="C51" s="107">
        <f t="shared" si="26"/>
        <v>37204.306559999997</v>
      </c>
      <c r="D51" s="107">
        <v>36142.6</v>
      </c>
      <c r="E51" s="107">
        <v>1061.7065600000001</v>
      </c>
      <c r="F51" s="107">
        <v>0</v>
      </c>
      <c r="G51" s="107">
        <v>28015.649000000001</v>
      </c>
      <c r="H51" s="107">
        <f t="shared" ref="H51:H57" si="30">I51+J51</f>
        <v>28877.661839999997</v>
      </c>
      <c r="I51" s="107">
        <v>28014.082579999998</v>
      </c>
      <c r="J51" s="107">
        <v>863.57925999999998</v>
      </c>
      <c r="K51" s="107">
        <v>0</v>
      </c>
      <c r="L51" s="107">
        <f t="shared" ref="L51:L57" si="31">M51+N51</f>
        <v>17168.006229999999</v>
      </c>
      <c r="M51" s="107">
        <v>16397.654419999999</v>
      </c>
      <c r="N51" s="107">
        <v>770.35181</v>
      </c>
      <c r="O51" s="107">
        <v>0</v>
      </c>
      <c r="P51" s="107">
        <f>H51-L51</f>
        <v>11709.655609999998</v>
      </c>
      <c r="Q51" s="107">
        <f t="shared" si="27"/>
        <v>11616.428159999999</v>
      </c>
      <c r="R51" s="107">
        <f t="shared" si="27"/>
        <v>93.227449999999976</v>
      </c>
      <c r="S51" s="107">
        <f t="shared" si="27"/>
        <v>0</v>
      </c>
      <c r="T51" s="51"/>
    </row>
    <row r="52" spans="1:20" ht="64.8" customHeight="1" x14ac:dyDescent="0.3">
      <c r="A52" s="87" t="s">
        <v>93</v>
      </c>
      <c r="B52" s="20" t="s">
        <v>68</v>
      </c>
      <c r="C52" s="107">
        <f t="shared" si="26"/>
        <v>8007.5622199999998</v>
      </c>
      <c r="D52" s="107">
        <v>7815.24</v>
      </c>
      <c r="E52" s="107">
        <v>192.32221999999999</v>
      </c>
      <c r="F52" s="107">
        <v>0</v>
      </c>
      <c r="G52" s="107">
        <v>6136.8149999999996</v>
      </c>
      <c r="H52" s="107">
        <f t="shared" si="30"/>
        <v>6329.1320900000001</v>
      </c>
      <c r="I52" s="107">
        <v>6136.80987</v>
      </c>
      <c r="J52" s="107">
        <v>192.32221999999999</v>
      </c>
      <c r="K52" s="107">
        <v>0</v>
      </c>
      <c r="L52" s="107">
        <f t="shared" si="31"/>
        <v>4423.9729699999998</v>
      </c>
      <c r="M52" s="107">
        <v>4181.0760700000001</v>
      </c>
      <c r="N52" s="107">
        <v>242.89689999999999</v>
      </c>
      <c r="O52" s="107">
        <v>199.999</v>
      </c>
      <c r="P52" s="107">
        <f>Q52+R52</f>
        <v>1905.15912</v>
      </c>
      <c r="Q52" s="107">
        <f t="shared" si="27"/>
        <v>1955.7338</v>
      </c>
      <c r="R52" s="107">
        <f t="shared" si="27"/>
        <v>-50.574680000000001</v>
      </c>
      <c r="S52" s="107">
        <f t="shared" si="27"/>
        <v>-199.999</v>
      </c>
      <c r="T52" s="51"/>
    </row>
    <row r="53" spans="1:20" ht="67.8" customHeight="1" x14ac:dyDescent="0.3">
      <c r="A53" s="89">
        <v>3110</v>
      </c>
      <c r="B53" s="12" t="s">
        <v>69</v>
      </c>
      <c r="C53" s="106">
        <f t="shared" si="26"/>
        <v>182</v>
      </c>
      <c r="D53" s="106">
        <f>D54+D55+D57</f>
        <v>182</v>
      </c>
      <c r="E53" s="106">
        <f t="shared" ref="E53:G53" si="32">E54+E55+E57</f>
        <v>0</v>
      </c>
      <c r="F53" s="106">
        <f t="shared" si="32"/>
        <v>0</v>
      </c>
      <c r="G53" s="106">
        <f t="shared" si="32"/>
        <v>132.99799999999999</v>
      </c>
      <c r="H53" s="106">
        <f t="shared" si="30"/>
        <v>61.621569999999998</v>
      </c>
      <c r="I53" s="106">
        <f>I54+I55+I57</f>
        <v>61.621569999999998</v>
      </c>
      <c r="J53" s="106">
        <f t="shared" ref="J53:K53" si="33">J54+J55+J57</f>
        <v>0</v>
      </c>
      <c r="K53" s="106">
        <f t="shared" si="33"/>
        <v>0</v>
      </c>
      <c r="L53" s="106">
        <f t="shared" si="31"/>
        <v>6.6446800000000001</v>
      </c>
      <c r="M53" s="106">
        <f>M54+M55+M57</f>
        <v>6.6446800000000001</v>
      </c>
      <c r="N53" s="106">
        <f t="shared" ref="N53:O53" si="34">N54+N55+N57</f>
        <v>0</v>
      </c>
      <c r="O53" s="106">
        <f t="shared" si="34"/>
        <v>0</v>
      </c>
      <c r="P53" s="106">
        <f>H53-L53</f>
        <v>54.976889999999997</v>
      </c>
      <c r="Q53" s="106">
        <f t="shared" si="27"/>
        <v>54.976889999999997</v>
      </c>
      <c r="R53" s="106">
        <f t="shared" si="27"/>
        <v>0</v>
      </c>
      <c r="S53" s="106">
        <f t="shared" si="27"/>
        <v>0</v>
      </c>
      <c r="T53" s="51"/>
    </row>
    <row r="54" spans="1:20" ht="138" hidden="1" customHeight="1" x14ac:dyDescent="0.3">
      <c r="A54" s="87" t="s">
        <v>94</v>
      </c>
      <c r="B54" s="20" t="s">
        <v>127</v>
      </c>
      <c r="C54" s="107">
        <f t="shared" si="26"/>
        <v>0</v>
      </c>
      <c r="D54" s="107">
        <v>0</v>
      </c>
      <c r="E54" s="107">
        <v>0</v>
      </c>
      <c r="F54" s="107">
        <v>0</v>
      </c>
      <c r="G54" s="107">
        <v>0</v>
      </c>
      <c r="H54" s="107">
        <f t="shared" si="30"/>
        <v>0</v>
      </c>
      <c r="I54" s="107">
        <v>0</v>
      </c>
      <c r="J54" s="107">
        <v>0</v>
      </c>
      <c r="K54" s="107">
        <v>0</v>
      </c>
      <c r="L54" s="107">
        <f t="shared" si="31"/>
        <v>0</v>
      </c>
      <c r="M54" s="107">
        <v>0</v>
      </c>
      <c r="N54" s="107">
        <v>0</v>
      </c>
      <c r="O54" s="107">
        <v>0</v>
      </c>
      <c r="P54" s="107">
        <f>Q54+R54</f>
        <v>0</v>
      </c>
      <c r="Q54" s="107">
        <f t="shared" si="27"/>
        <v>0</v>
      </c>
      <c r="R54" s="107">
        <f t="shared" si="27"/>
        <v>0</v>
      </c>
      <c r="S54" s="107">
        <f t="shared" si="27"/>
        <v>0</v>
      </c>
      <c r="T54" s="51"/>
    </row>
    <row r="55" spans="1:20" ht="63.6" customHeight="1" x14ac:dyDescent="0.3">
      <c r="A55" s="87" t="s">
        <v>95</v>
      </c>
      <c r="B55" s="20" t="s">
        <v>70</v>
      </c>
      <c r="C55" s="107">
        <f t="shared" si="26"/>
        <v>82.04</v>
      </c>
      <c r="D55" s="107">
        <v>82.04</v>
      </c>
      <c r="E55" s="107">
        <v>0</v>
      </c>
      <c r="F55" s="107">
        <v>0</v>
      </c>
      <c r="G55" s="107">
        <v>61.622</v>
      </c>
      <c r="H55" s="107">
        <f t="shared" si="30"/>
        <v>61.621569999999998</v>
      </c>
      <c r="I55" s="107">
        <v>61.621569999999998</v>
      </c>
      <c r="J55" s="107">
        <v>0</v>
      </c>
      <c r="K55" s="107">
        <v>0</v>
      </c>
      <c r="L55" s="107">
        <f t="shared" si="31"/>
        <v>6.6446800000000001</v>
      </c>
      <c r="M55" s="107">
        <v>6.6446800000000001</v>
      </c>
      <c r="N55" s="107">
        <v>0</v>
      </c>
      <c r="O55" s="107">
        <v>0</v>
      </c>
      <c r="P55" s="107">
        <f>Q55+R55</f>
        <v>54.976889999999997</v>
      </c>
      <c r="Q55" s="107">
        <f t="shared" si="27"/>
        <v>54.976889999999997</v>
      </c>
      <c r="R55" s="107">
        <f t="shared" si="27"/>
        <v>0</v>
      </c>
      <c r="S55" s="107">
        <f t="shared" si="27"/>
        <v>0</v>
      </c>
      <c r="T55" s="51"/>
    </row>
    <row r="56" spans="1:20" ht="138" hidden="1" customHeight="1" x14ac:dyDescent="0.3">
      <c r="A56" s="88" t="s">
        <v>125</v>
      </c>
      <c r="B56" s="20" t="s">
        <v>126</v>
      </c>
      <c r="C56" s="107">
        <f t="shared" ref="C56" si="35">D56+E56</f>
        <v>0</v>
      </c>
      <c r="D56" s="107">
        <v>0</v>
      </c>
      <c r="E56" s="107">
        <v>0</v>
      </c>
      <c r="F56" s="107">
        <v>0</v>
      </c>
      <c r="G56" s="107">
        <v>0</v>
      </c>
      <c r="H56" s="107">
        <f t="shared" ref="H56" si="36">I56+J56</f>
        <v>0</v>
      </c>
      <c r="I56" s="107">
        <v>0</v>
      </c>
      <c r="J56" s="107">
        <v>0</v>
      </c>
      <c r="K56" s="107">
        <v>0</v>
      </c>
      <c r="L56" s="108">
        <f t="shared" ref="L56" si="37">M56+N56</f>
        <v>0</v>
      </c>
      <c r="M56" s="108">
        <v>0</v>
      </c>
      <c r="N56" s="107">
        <v>0</v>
      </c>
      <c r="O56" s="107">
        <v>0</v>
      </c>
      <c r="P56" s="107">
        <f>Q56+R56</f>
        <v>0</v>
      </c>
      <c r="Q56" s="107">
        <f t="shared" ref="Q56" si="38">I56-M56</f>
        <v>0</v>
      </c>
      <c r="R56" s="107">
        <f t="shared" ref="R56" si="39">J56-N56</f>
        <v>0</v>
      </c>
      <c r="S56" s="107">
        <f t="shared" ref="S56" si="40">K56-O56</f>
        <v>0</v>
      </c>
      <c r="T56" s="51"/>
    </row>
    <row r="57" spans="1:20" ht="138" customHeight="1" x14ac:dyDescent="0.3">
      <c r="A57" s="88" t="s">
        <v>176</v>
      </c>
      <c r="B57" s="20" t="s">
        <v>177</v>
      </c>
      <c r="C57" s="107">
        <f t="shared" si="26"/>
        <v>99.96</v>
      </c>
      <c r="D57" s="107">
        <v>99.96</v>
      </c>
      <c r="E57" s="107">
        <v>0</v>
      </c>
      <c r="F57" s="107">
        <v>0</v>
      </c>
      <c r="G57" s="107">
        <v>71.376000000000005</v>
      </c>
      <c r="H57" s="107">
        <f t="shared" si="30"/>
        <v>0</v>
      </c>
      <c r="I57" s="107">
        <v>0</v>
      </c>
      <c r="J57" s="107">
        <v>0</v>
      </c>
      <c r="K57" s="107">
        <v>0</v>
      </c>
      <c r="L57" s="108">
        <f t="shared" si="31"/>
        <v>0</v>
      </c>
      <c r="M57" s="108">
        <v>0</v>
      </c>
      <c r="N57" s="107">
        <v>0</v>
      </c>
      <c r="O57" s="107">
        <v>0</v>
      </c>
      <c r="P57" s="107">
        <f>Q57+R57</f>
        <v>0</v>
      </c>
      <c r="Q57" s="107">
        <f t="shared" si="27"/>
        <v>0</v>
      </c>
      <c r="R57" s="107">
        <f t="shared" si="27"/>
        <v>0</v>
      </c>
      <c r="S57" s="107">
        <f t="shared" si="27"/>
        <v>0</v>
      </c>
      <c r="T57" s="51"/>
    </row>
    <row r="58" spans="1:20" ht="98.4" customHeight="1" x14ac:dyDescent="0.3">
      <c r="A58" s="89">
        <v>3220</v>
      </c>
      <c r="B58" s="12" t="s">
        <v>71</v>
      </c>
      <c r="C58" s="106">
        <f t="shared" si="26"/>
        <v>10494.050359999999</v>
      </c>
      <c r="D58" s="106">
        <f>D59</f>
        <v>10494.050359999999</v>
      </c>
      <c r="E58" s="106">
        <f>E59</f>
        <v>0</v>
      </c>
      <c r="F58" s="106">
        <f t="shared" ref="F58:G58" si="41">F59</f>
        <v>0</v>
      </c>
      <c r="G58" s="106">
        <f t="shared" si="41"/>
        <v>10494.050359999999</v>
      </c>
      <c r="H58" s="106">
        <f>H59</f>
        <v>10494.050359999999</v>
      </c>
      <c r="I58" s="106">
        <f t="shared" ref="I58:O58" si="42">I59</f>
        <v>10494.050359999999</v>
      </c>
      <c r="J58" s="106">
        <f t="shared" si="42"/>
        <v>0</v>
      </c>
      <c r="K58" s="106">
        <f t="shared" si="42"/>
        <v>0</v>
      </c>
      <c r="L58" s="106">
        <f t="shared" si="42"/>
        <v>4163.8068199999998</v>
      </c>
      <c r="M58" s="106">
        <f t="shared" si="42"/>
        <v>0</v>
      </c>
      <c r="N58" s="106">
        <f t="shared" si="42"/>
        <v>4163.8068199999998</v>
      </c>
      <c r="O58" s="106">
        <f t="shared" si="42"/>
        <v>0</v>
      </c>
      <c r="P58" s="106">
        <f>P59</f>
        <v>6330.2435399999995</v>
      </c>
      <c r="Q58" s="106">
        <f t="shared" si="27"/>
        <v>10494.050359999999</v>
      </c>
      <c r="R58" s="106">
        <f t="shared" si="27"/>
        <v>-4163.8068199999998</v>
      </c>
      <c r="S58" s="106">
        <f t="shared" si="27"/>
        <v>0</v>
      </c>
      <c r="T58" s="51"/>
    </row>
    <row r="59" spans="1:20" ht="337.2" customHeight="1" x14ac:dyDescent="0.3">
      <c r="A59" s="88" t="s">
        <v>169</v>
      </c>
      <c r="B59" s="21" t="s">
        <v>170</v>
      </c>
      <c r="C59" s="107">
        <f t="shared" si="26"/>
        <v>10494.050359999999</v>
      </c>
      <c r="D59" s="107">
        <v>10494.050359999999</v>
      </c>
      <c r="E59" s="107">
        <v>0</v>
      </c>
      <c r="F59" s="107">
        <v>0</v>
      </c>
      <c r="G59" s="107">
        <v>10494.050359999999</v>
      </c>
      <c r="H59" s="107">
        <f>I59+J59</f>
        <v>10494.050359999999</v>
      </c>
      <c r="I59" s="107">
        <v>10494.050359999999</v>
      </c>
      <c r="J59" s="107">
        <v>0</v>
      </c>
      <c r="K59" s="107">
        <v>0</v>
      </c>
      <c r="L59" s="107">
        <f>M59+N59</f>
        <v>4163.8068199999998</v>
      </c>
      <c r="M59" s="107">
        <v>0</v>
      </c>
      <c r="N59" s="107">
        <v>4163.8068199999998</v>
      </c>
      <c r="O59" s="107">
        <v>0</v>
      </c>
      <c r="P59" s="107">
        <f>Q59+R59</f>
        <v>6330.2435399999995</v>
      </c>
      <c r="Q59" s="107">
        <f t="shared" si="27"/>
        <v>10494.050359999999</v>
      </c>
      <c r="R59" s="107">
        <f t="shared" si="27"/>
        <v>-4163.8068199999998</v>
      </c>
      <c r="S59" s="107">
        <f t="shared" si="27"/>
        <v>0</v>
      </c>
      <c r="T59" s="51"/>
    </row>
    <row r="60" spans="1:20" ht="23.4" customHeight="1" x14ac:dyDescent="0.3">
      <c r="A60" s="89">
        <v>3240</v>
      </c>
      <c r="B60" s="12" t="s">
        <v>72</v>
      </c>
      <c r="C60" s="106">
        <f t="shared" si="26"/>
        <v>781.28</v>
      </c>
      <c r="D60" s="106">
        <f>D61+D62</f>
        <v>781.28</v>
      </c>
      <c r="E60" s="106">
        <f>E61+E62</f>
        <v>0</v>
      </c>
      <c r="F60" s="106">
        <f t="shared" ref="F60:S60" si="43">F61+F62</f>
        <v>0</v>
      </c>
      <c r="G60" s="106">
        <f t="shared" si="43"/>
        <v>249.233</v>
      </c>
      <c r="H60" s="106">
        <f t="shared" si="43"/>
        <v>248.75219999999999</v>
      </c>
      <c r="I60" s="106">
        <f t="shared" si="43"/>
        <v>248.75219999999999</v>
      </c>
      <c r="J60" s="106">
        <f t="shared" si="43"/>
        <v>0</v>
      </c>
      <c r="K60" s="106">
        <f t="shared" si="43"/>
        <v>0</v>
      </c>
      <c r="L60" s="106">
        <f t="shared" si="43"/>
        <v>287.76499999999999</v>
      </c>
      <c r="M60" s="106">
        <f t="shared" si="43"/>
        <v>287.76499999999999</v>
      </c>
      <c r="N60" s="106">
        <f t="shared" si="43"/>
        <v>0</v>
      </c>
      <c r="O60" s="106">
        <f t="shared" si="43"/>
        <v>0</v>
      </c>
      <c r="P60" s="106">
        <f t="shared" si="43"/>
        <v>-39.012800000000013</v>
      </c>
      <c r="Q60" s="106">
        <f t="shared" si="43"/>
        <v>-39.012800000000013</v>
      </c>
      <c r="R60" s="106">
        <f t="shared" si="43"/>
        <v>0</v>
      </c>
      <c r="S60" s="106">
        <f t="shared" si="43"/>
        <v>0</v>
      </c>
      <c r="T60" s="51"/>
    </row>
    <row r="61" spans="1:20" ht="59.4" customHeight="1" x14ac:dyDescent="0.3">
      <c r="A61" s="87" t="s">
        <v>96</v>
      </c>
      <c r="B61" s="20" t="s">
        <v>146</v>
      </c>
      <c r="C61" s="107">
        <f t="shared" si="26"/>
        <v>46.68</v>
      </c>
      <c r="D61" s="107">
        <v>46.68</v>
      </c>
      <c r="E61" s="107">
        <v>0</v>
      </c>
      <c r="F61" s="107">
        <v>0</v>
      </c>
      <c r="G61" s="107">
        <v>0</v>
      </c>
      <c r="H61" s="107">
        <f>I61+J61</f>
        <v>0</v>
      </c>
      <c r="I61" s="107">
        <v>0</v>
      </c>
      <c r="J61" s="107">
        <v>0</v>
      </c>
      <c r="K61" s="107">
        <v>0</v>
      </c>
      <c r="L61" s="107">
        <f>M61+N61</f>
        <v>72.3</v>
      </c>
      <c r="M61" s="107">
        <v>72.3</v>
      </c>
      <c r="N61" s="107">
        <v>0</v>
      </c>
      <c r="O61" s="107">
        <v>0</v>
      </c>
      <c r="P61" s="107">
        <f>Q61+R61</f>
        <v>-72.3</v>
      </c>
      <c r="Q61" s="107">
        <f t="shared" si="27"/>
        <v>-72.3</v>
      </c>
      <c r="R61" s="107">
        <f t="shared" si="27"/>
        <v>0</v>
      </c>
      <c r="S61" s="107">
        <f t="shared" si="27"/>
        <v>0</v>
      </c>
      <c r="T61" s="51"/>
    </row>
    <row r="62" spans="1:20" ht="57" customHeight="1" x14ac:dyDescent="0.3">
      <c r="A62" s="87" t="s">
        <v>97</v>
      </c>
      <c r="B62" s="20" t="s">
        <v>146</v>
      </c>
      <c r="C62" s="107">
        <f t="shared" si="26"/>
        <v>734.6</v>
      </c>
      <c r="D62" s="107">
        <v>734.6</v>
      </c>
      <c r="E62" s="107">
        <v>0</v>
      </c>
      <c r="F62" s="107">
        <v>0</v>
      </c>
      <c r="G62" s="107">
        <v>249.233</v>
      </c>
      <c r="H62" s="107">
        <f>I62+J62</f>
        <v>248.75219999999999</v>
      </c>
      <c r="I62" s="107">
        <v>248.75219999999999</v>
      </c>
      <c r="J62" s="107">
        <v>0</v>
      </c>
      <c r="K62" s="107">
        <v>0</v>
      </c>
      <c r="L62" s="107">
        <f>M62+N62</f>
        <v>215.465</v>
      </c>
      <c r="M62" s="107">
        <v>215.465</v>
      </c>
      <c r="N62" s="107">
        <v>0</v>
      </c>
      <c r="O62" s="107">
        <v>0</v>
      </c>
      <c r="P62" s="107">
        <f>Q62+R62</f>
        <v>33.287199999999984</v>
      </c>
      <c r="Q62" s="107">
        <f t="shared" si="27"/>
        <v>33.287199999999984</v>
      </c>
      <c r="R62" s="107">
        <f t="shared" si="27"/>
        <v>0</v>
      </c>
      <c r="S62" s="107">
        <f t="shared" si="27"/>
        <v>0</v>
      </c>
      <c r="T62" s="51"/>
    </row>
    <row r="63" spans="1:20" ht="23.4" customHeight="1" x14ac:dyDescent="0.3">
      <c r="A63" s="89">
        <v>4000</v>
      </c>
      <c r="B63" s="12" t="s">
        <v>73</v>
      </c>
      <c r="C63" s="107">
        <f t="shared" si="26"/>
        <v>59</v>
      </c>
      <c r="D63" s="107">
        <f>D64</f>
        <v>59</v>
      </c>
      <c r="E63" s="107">
        <f>E64</f>
        <v>0</v>
      </c>
      <c r="F63" s="107">
        <f t="shared" ref="F63:O64" si="44">F64</f>
        <v>0</v>
      </c>
      <c r="G63" s="107">
        <f t="shared" si="44"/>
        <v>31.5</v>
      </c>
      <c r="H63" s="107">
        <f t="shared" si="44"/>
        <v>31.5</v>
      </c>
      <c r="I63" s="107">
        <f t="shared" si="44"/>
        <v>31.5</v>
      </c>
      <c r="J63" s="107">
        <f t="shared" si="44"/>
        <v>0</v>
      </c>
      <c r="K63" s="107">
        <f t="shared" si="44"/>
        <v>0</v>
      </c>
      <c r="L63" s="107">
        <f t="shared" si="44"/>
        <v>17</v>
      </c>
      <c r="M63" s="107">
        <f t="shared" si="44"/>
        <v>17</v>
      </c>
      <c r="N63" s="107">
        <f t="shared" si="44"/>
        <v>0</v>
      </c>
      <c r="O63" s="107">
        <f t="shared" si="44"/>
        <v>0</v>
      </c>
      <c r="P63" s="107">
        <f>P64</f>
        <v>14.5</v>
      </c>
      <c r="Q63" s="107">
        <f t="shared" si="27"/>
        <v>14.5</v>
      </c>
      <c r="R63" s="107">
        <f t="shared" si="27"/>
        <v>0</v>
      </c>
      <c r="S63" s="107">
        <f t="shared" si="27"/>
        <v>0</v>
      </c>
      <c r="T63" s="51"/>
    </row>
    <row r="64" spans="1:20" ht="46.2" customHeight="1" x14ac:dyDescent="0.3">
      <c r="A64" s="89">
        <v>4080</v>
      </c>
      <c r="B64" s="12" t="s">
        <v>74</v>
      </c>
      <c r="C64" s="106">
        <f t="shared" si="26"/>
        <v>59</v>
      </c>
      <c r="D64" s="106">
        <f>D65</f>
        <v>59</v>
      </c>
      <c r="E64" s="106">
        <f>E65</f>
        <v>0</v>
      </c>
      <c r="F64" s="106">
        <f t="shared" si="44"/>
        <v>0</v>
      </c>
      <c r="G64" s="106">
        <f t="shared" si="44"/>
        <v>31.5</v>
      </c>
      <c r="H64" s="106">
        <f t="shared" si="44"/>
        <v>31.5</v>
      </c>
      <c r="I64" s="106">
        <f>I65</f>
        <v>31.5</v>
      </c>
      <c r="J64" s="106">
        <f t="shared" si="44"/>
        <v>0</v>
      </c>
      <c r="K64" s="106">
        <f t="shared" si="44"/>
        <v>0</v>
      </c>
      <c r="L64" s="106">
        <f t="shared" si="44"/>
        <v>17</v>
      </c>
      <c r="M64" s="106">
        <f t="shared" si="44"/>
        <v>17</v>
      </c>
      <c r="N64" s="106">
        <f t="shared" si="44"/>
        <v>0</v>
      </c>
      <c r="O64" s="106">
        <f t="shared" si="44"/>
        <v>0</v>
      </c>
      <c r="P64" s="106">
        <f>P65</f>
        <v>14.5</v>
      </c>
      <c r="Q64" s="106">
        <f t="shared" ref="Q64:S90" si="45">I64-M64</f>
        <v>14.5</v>
      </c>
      <c r="R64" s="106">
        <f t="shared" si="45"/>
        <v>0</v>
      </c>
      <c r="S64" s="106">
        <f t="shared" si="45"/>
        <v>0</v>
      </c>
      <c r="T64" s="51"/>
    </row>
    <row r="65" spans="1:20" ht="40.200000000000003" customHeight="1" x14ac:dyDescent="0.3">
      <c r="A65" s="87" t="s">
        <v>98</v>
      </c>
      <c r="B65" s="20" t="s">
        <v>75</v>
      </c>
      <c r="C65" s="107">
        <f t="shared" si="26"/>
        <v>59</v>
      </c>
      <c r="D65" s="107">
        <v>59</v>
      </c>
      <c r="E65" s="107">
        <v>0</v>
      </c>
      <c r="F65" s="107">
        <v>0</v>
      </c>
      <c r="G65" s="107">
        <v>31.5</v>
      </c>
      <c r="H65" s="107">
        <f>I65+J65</f>
        <v>31.5</v>
      </c>
      <c r="I65" s="107">
        <v>31.5</v>
      </c>
      <c r="J65" s="107">
        <v>0</v>
      </c>
      <c r="K65" s="107">
        <v>0</v>
      </c>
      <c r="L65" s="107">
        <f>M65+N65</f>
        <v>17</v>
      </c>
      <c r="M65" s="107">
        <v>17</v>
      </c>
      <c r="N65" s="107">
        <v>0</v>
      </c>
      <c r="O65" s="107">
        <v>0</v>
      </c>
      <c r="P65" s="107">
        <f>Q65+R65</f>
        <v>14.5</v>
      </c>
      <c r="Q65" s="107">
        <f t="shared" si="45"/>
        <v>14.5</v>
      </c>
      <c r="R65" s="107">
        <f t="shared" si="45"/>
        <v>0</v>
      </c>
      <c r="S65" s="107">
        <f t="shared" si="45"/>
        <v>0</v>
      </c>
      <c r="T65" s="51"/>
    </row>
    <row r="66" spans="1:20" ht="26.4" customHeight="1" x14ac:dyDescent="0.3">
      <c r="A66" s="89">
        <v>5000</v>
      </c>
      <c r="B66" s="12" t="s">
        <v>76</v>
      </c>
      <c r="C66" s="106">
        <f t="shared" si="26"/>
        <v>62.1</v>
      </c>
      <c r="D66" s="106">
        <f>D67</f>
        <v>62.1</v>
      </c>
      <c r="E66" s="106">
        <f>E67</f>
        <v>0</v>
      </c>
      <c r="F66" s="106">
        <f t="shared" ref="F66:O67" si="46">F67</f>
        <v>0</v>
      </c>
      <c r="G66" s="106">
        <f t="shared" si="46"/>
        <v>33.204999999999998</v>
      </c>
      <c r="H66" s="106">
        <f t="shared" si="46"/>
        <v>33.204999999999998</v>
      </c>
      <c r="I66" s="106">
        <f t="shared" si="46"/>
        <v>33.204999999999998</v>
      </c>
      <c r="J66" s="106">
        <f t="shared" si="46"/>
        <v>0</v>
      </c>
      <c r="K66" s="106">
        <f t="shared" si="46"/>
        <v>0</v>
      </c>
      <c r="L66" s="106">
        <f t="shared" si="46"/>
        <v>45.688000000000002</v>
      </c>
      <c r="M66" s="106">
        <f t="shared" si="46"/>
        <v>45.688000000000002</v>
      </c>
      <c r="N66" s="106">
        <f t="shared" si="46"/>
        <v>0</v>
      </c>
      <c r="O66" s="106">
        <f t="shared" si="46"/>
        <v>0</v>
      </c>
      <c r="P66" s="106">
        <f>P67</f>
        <v>-12.483000000000004</v>
      </c>
      <c r="Q66" s="106">
        <f t="shared" si="45"/>
        <v>-12.483000000000004</v>
      </c>
      <c r="R66" s="106">
        <f t="shared" si="45"/>
        <v>0</v>
      </c>
      <c r="S66" s="106">
        <f t="shared" si="45"/>
        <v>0</v>
      </c>
      <c r="T66" s="51"/>
    </row>
    <row r="67" spans="1:20" ht="55.8" customHeight="1" x14ac:dyDescent="0.3">
      <c r="A67" s="87">
        <v>5060</v>
      </c>
      <c r="B67" s="20" t="s">
        <v>77</v>
      </c>
      <c r="C67" s="107">
        <f t="shared" si="26"/>
        <v>62.1</v>
      </c>
      <c r="D67" s="107">
        <f>D68</f>
        <v>62.1</v>
      </c>
      <c r="E67" s="107">
        <f>E68</f>
        <v>0</v>
      </c>
      <c r="F67" s="107">
        <f t="shared" si="46"/>
        <v>0</v>
      </c>
      <c r="G67" s="107">
        <f>G68</f>
        <v>33.204999999999998</v>
      </c>
      <c r="H67" s="107">
        <f t="shared" si="46"/>
        <v>33.204999999999998</v>
      </c>
      <c r="I67" s="107">
        <f>I68</f>
        <v>33.204999999999998</v>
      </c>
      <c r="J67" s="107">
        <f t="shared" si="46"/>
        <v>0</v>
      </c>
      <c r="K67" s="107">
        <f t="shared" si="46"/>
        <v>0</v>
      </c>
      <c r="L67" s="107">
        <f t="shared" si="46"/>
        <v>45.688000000000002</v>
      </c>
      <c r="M67" s="107">
        <f t="shared" si="46"/>
        <v>45.688000000000002</v>
      </c>
      <c r="N67" s="107">
        <f t="shared" si="46"/>
        <v>0</v>
      </c>
      <c r="O67" s="107">
        <f t="shared" si="46"/>
        <v>0</v>
      </c>
      <c r="P67" s="107">
        <f>P68</f>
        <v>-12.483000000000004</v>
      </c>
      <c r="Q67" s="107">
        <f t="shared" si="45"/>
        <v>-12.483000000000004</v>
      </c>
      <c r="R67" s="107">
        <f t="shared" si="45"/>
        <v>0</v>
      </c>
      <c r="S67" s="107">
        <f t="shared" si="45"/>
        <v>0</v>
      </c>
      <c r="T67" s="51"/>
    </row>
    <row r="68" spans="1:20" ht="103.8" customHeight="1" x14ac:dyDescent="0.3">
      <c r="A68" s="87" t="s">
        <v>99</v>
      </c>
      <c r="B68" s="20" t="s">
        <v>145</v>
      </c>
      <c r="C68" s="107">
        <f t="shared" si="26"/>
        <v>62.1</v>
      </c>
      <c r="D68" s="107">
        <v>62.1</v>
      </c>
      <c r="E68" s="107">
        <v>0</v>
      </c>
      <c r="F68" s="107">
        <v>0</v>
      </c>
      <c r="G68" s="107">
        <v>33.204999999999998</v>
      </c>
      <c r="H68" s="107">
        <f>I68+J68</f>
        <v>33.204999999999998</v>
      </c>
      <c r="I68" s="107">
        <v>33.204999999999998</v>
      </c>
      <c r="J68" s="107">
        <v>0</v>
      </c>
      <c r="K68" s="107">
        <v>0</v>
      </c>
      <c r="L68" s="107">
        <f>M68+N68</f>
        <v>45.688000000000002</v>
      </c>
      <c r="M68" s="107">
        <v>45.688000000000002</v>
      </c>
      <c r="N68" s="107">
        <v>0</v>
      </c>
      <c r="O68" s="107">
        <v>0</v>
      </c>
      <c r="P68" s="107">
        <f>Q68+R68</f>
        <v>-12.483000000000004</v>
      </c>
      <c r="Q68" s="107">
        <f t="shared" si="45"/>
        <v>-12.483000000000004</v>
      </c>
      <c r="R68" s="107">
        <f t="shared" si="45"/>
        <v>0</v>
      </c>
      <c r="S68" s="107">
        <f t="shared" si="45"/>
        <v>0</v>
      </c>
      <c r="T68" s="51"/>
    </row>
    <row r="69" spans="1:20" ht="39" customHeight="1" x14ac:dyDescent="0.3">
      <c r="A69" s="89">
        <v>6000</v>
      </c>
      <c r="B69" s="12" t="s">
        <v>78</v>
      </c>
      <c r="C69" s="106">
        <f>C70+C72+C75+C76+C77</f>
        <v>55517.867999999995</v>
      </c>
      <c r="D69" s="106">
        <f>D70+D72+D73+D75+D76+D77</f>
        <v>60403.96</v>
      </c>
      <c r="E69" s="106">
        <f t="shared" ref="E69:O69" si="47">E70+E72+E73+E75+E76+E77</f>
        <v>107.268</v>
      </c>
      <c r="F69" s="106">
        <f t="shared" si="47"/>
        <v>0</v>
      </c>
      <c r="G69" s="106">
        <f t="shared" si="47"/>
        <v>14330.460000000001</v>
      </c>
      <c r="H69" s="106">
        <f t="shared" si="47"/>
        <v>8343.6539499999999</v>
      </c>
      <c r="I69" s="106">
        <f t="shared" si="47"/>
        <v>8240.3459500000008</v>
      </c>
      <c r="J69" s="106">
        <f t="shared" si="47"/>
        <v>103.30800000000001</v>
      </c>
      <c r="K69" s="106">
        <f t="shared" si="47"/>
        <v>0</v>
      </c>
      <c r="L69" s="106">
        <f t="shared" si="47"/>
        <v>14410.723770000001</v>
      </c>
      <c r="M69" s="106">
        <f t="shared" si="47"/>
        <v>7995.5507699999998</v>
      </c>
      <c r="N69" s="106">
        <f t="shared" si="47"/>
        <v>6415.1729999999998</v>
      </c>
      <c r="O69" s="106">
        <f t="shared" si="47"/>
        <v>6415.1729999999998</v>
      </c>
      <c r="P69" s="106">
        <f>P70+P72+P73+P75+P76+P77</f>
        <v>-6067.0698199999988</v>
      </c>
      <c r="Q69" s="106">
        <f t="shared" ref="Q69:S69" si="48">Q70+Q72+Q75+Q76+Q77</f>
        <v>123.99518000000046</v>
      </c>
      <c r="R69" s="106">
        <f t="shared" si="48"/>
        <v>-6311.8649999999998</v>
      </c>
      <c r="S69" s="106">
        <f t="shared" si="48"/>
        <v>-6415.1729999999998</v>
      </c>
      <c r="T69" s="51"/>
    </row>
    <row r="70" spans="1:20" ht="58.8" hidden="1" customHeight="1" x14ac:dyDescent="0.3">
      <c r="A70" s="89">
        <v>6010</v>
      </c>
      <c r="B70" s="12" t="s">
        <v>130</v>
      </c>
      <c r="C70" s="106">
        <f t="shared" ref="C70:C71" si="49">D70+E70</f>
        <v>0</v>
      </c>
      <c r="D70" s="106">
        <f>D71</f>
        <v>0</v>
      </c>
      <c r="E70" s="106">
        <f>E71</f>
        <v>0</v>
      </c>
      <c r="F70" s="106">
        <f t="shared" ref="F70:O70" si="50">F71</f>
        <v>0</v>
      </c>
      <c r="G70" s="106">
        <f t="shared" si="50"/>
        <v>0</v>
      </c>
      <c r="H70" s="106">
        <f t="shared" si="50"/>
        <v>0</v>
      </c>
      <c r="I70" s="106">
        <f t="shared" si="50"/>
        <v>0</v>
      </c>
      <c r="J70" s="106">
        <f t="shared" si="50"/>
        <v>0</v>
      </c>
      <c r="K70" s="106">
        <f t="shared" si="50"/>
        <v>0</v>
      </c>
      <c r="L70" s="106">
        <f t="shared" si="50"/>
        <v>0</v>
      </c>
      <c r="M70" s="106">
        <f t="shared" si="50"/>
        <v>0</v>
      </c>
      <c r="N70" s="106">
        <f t="shared" si="50"/>
        <v>0</v>
      </c>
      <c r="O70" s="106">
        <f t="shared" si="50"/>
        <v>0</v>
      </c>
      <c r="P70" s="106">
        <f>P71</f>
        <v>0</v>
      </c>
      <c r="Q70" s="106">
        <f t="shared" ref="Q70:S71" si="51">I70-M70</f>
        <v>0</v>
      </c>
      <c r="R70" s="106">
        <f t="shared" si="51"/>
        <v>0</v>
      </c>
      <c r="S70" s="106">
        <f t="shared" si="51"/>
        <v>0</v>
      </c>
      <c r="T70" s="51"/>
    </row>
    <row r="71" spans="1:20" ht="60.6" hidden="1" customHeight="1" x14ac:dyDescent="0.3">
      <c r="A71" s="87">
        <v>6011</v>
      </c>
      <c r="B71" s="20" t="s">
        <v>131</v>
      </c>
      <c r="C71" s="107">
        <f t="shared" si="49"/>
        <v>0</v>
      </c>
      <c r="D71" s="107">
        <v>0</v>
      </c>
      <c r="E71" s="107">
        <v>0</v>
      </c>
      <c r="F71" s="107">
        <v>0</v>
      </c>
      <c r="G71" s="107">
        <v>0</v>
      </c>
      <c r="H71" s="107">
        <f>I71+J71</f>
        <v>0</v>
      </c>
      <c r="I71" s="107">
        <v>0</v>
      </c>
      <c r="J71" s="107">
        <v>0</v>
      </c>
      <c r="K71" s="107">
        <v>0</v>
      </c>
      <c r="L71" s="107">
        <f>M71+N71</f>
        <v>0</v>
      </c>
      <c r="M71" s="107">
        <v>0</v>
      </c>
      <c r="N71" s="107">
        <v>0</v>
      </c>
      <c r="O71" s="107">
        <v>0</v>
      </c>
      <c r="P71" s="107">
        <f>Q71+R71</f>
        <v>0</v>
      </c>
      <c r="Q71" s="107">
        <f t="shared" si="51"/>
        <v>0</v>
      </c>
      <c r="R71" s="107">
        <f t="shared" si="51"/>
        <v>0</v>
      </c>
      <c r="S71" s="107">
        <f t="shared" si="51"/>
        <v>0</v>
      </c>
      <c r="T71" s="51"/>
    </row>
    <row r="72" spans="1:20" ht="46.2" customHeight="1" x14ac:dyDescent="0.3">
      <c r="A72" s="89" t="s">
        <v>100</v>
      </c>
      <c r="B72" s="12" t="s">
        <v>79</v>
      </c>
      <c r="C72" s="106">
        <f t="shared" si="26"/>
        <v>55503.767999999996</v>
      </c>
      <c r="D72" s="106">
        <v>55396.5</v>
      </c>
      <c r="E72" s="106">
        <v>107.268</v>
      </c>
      <c r="F72" s="106">
        <v>0</v>
      </c>
      <c r="G72" s="106">
        <v>9334.0750000000007</v>
      </c>
      <c r="H72" s="106">
        <f>I72+J72</f>
        <v>8219.9264000000003</v>
      </c>
      <c r="I72" s="106">
        <v>8116.6184000000003</v>
      </c>
      <c r="J72" s="106">
        <v>103.30800000000001</v>
      </c>
      <c r="K72" s="106">
        <v>0</v>
      </c>
      <c r="L72" s="106">
        <f>M72+N72</f>
        <v>14410.723770000001</v>
      </c>
      <c r="M72" s="106">
        <v>7995.5507699999998</v>
      </c>
      <c r="N72" s="106">
        <v>6415.1729999999998</v>
      </c>
      <c r="O72" s="106">
        <v>6415.1729999999998</v>
      </c>
      <c r="P72" s="106">
        <f>Q72+R72</f>
        <v>-6190.7973699999993</v>
      </c>
      <c r="Q72" s="106">
        <f t="shared" si="45"/>
        <v>121.06763000000046</v>
      </c>
      <c r="R72" s="106">
        <f t="shared" si="45"/>
        <v>-6311.8649999999998</v>
      </c>
      <c r="S72" s="106">
        <f t="shared" si="45"/>
        <v>-6415.1729999999998</v>
      </c>
      <c r="T72" s="51"/>
    </row>
    <row r="73" spans="1:20" ht="46.2" customHeight="1" x14ac:dyDescent="0.3">
      <c r="A73" s="86" t="s">
        <v>138</v>
      </c>
      <c r="B73" s="12" t="s">
        <v>79</v>
      </c>
      <c r="C73" s="106">
        <f t="shared" si="26"/>
        <v>4993.3599999999997</v>
      </c>
      <c r="D73" s="106">
        <v>4993.3599999999997</v>
      </c>
      <c r="E73" s="106">
        <v>0</v>
      </c>
      <c r="F73" s="106">
        <v>0</v>
      </c>
      <c r="G73" s="106">
        <v>4993.3599999999997</v>
      </c>
      <c r="H73" s="106">
        <f>I73+J73</f>
        <v>120.8</v>
      </c>
      <c r="I73" s="106">
        <v>120.8</v>
      </c>
      <c r="J73" s="106">
        <v>0</v>
      </c>
      <c r="K73" s="106">
        <v>0</v>
      </c>
      <c r="L73" s="106">
        <f>M73+N73</f>
        <v>0</v>
      </c>
      <c r="M73" s="106">
        <v>0</v>
      </c>
      <c r="N73" s="106">
        <v>0</v>
      </c>
      <c r="O73" s="106">
        <v>0</v>
      </c>
      <c r="P73" s="106">
        <f>Q73+R73</f>
        <v>120.8</v>
      </c>
      <c r="Q73" s="106">
        <f t="shared" si="45"/>
        <v>120.8</v>
      </c>
      <c r="R73" s="106">
        <f t="shared" si="45"/>
        <v>0</v>
      </c>
      <c r="S73" s="106">
        <f t="shared" si="45"/>
        <v>0</v>
      </c>
      <c r="T73" s="51"/>
    </row>
    <row r="74" spans="1:20" ht="43.8" customHeight="1" x14ac:dyDescent="0.3">
      <c r="A74" s="89">
        <v>6080</v>
      </c>
      <c r="B74" s="12" t="s">
        <v>80</v>
      </c>
      <c r="C74" s="106">
        <f t="shared" si="26"/>
        <v>6.9</v>
      </c>
      <c r="D74" s="106">
        <f>D75</f>
        <v>6.9</v>
      </c>
      <c r="E74" s="106">
        <f>E75</f>
        <v>0</v>
      </c>
      <c r="F74" s="106">
        <f t="shared" ref="F74:O74" si="52">F75</f>
        <v>0</v>
      </c>
      <c r="G74" s="106">
        <f t="shared" si="52"/>
        <v>3.0249999999999999</v>
      </c>
      <c r="H74" s="106">
        <f t="shared" si="52"/>
        <v>2.9275500000000001</v>
      </c>
      <c r="I74" s="106">
        <f t="shared" si="52"/>
        <v>2.9275500000000001</v>
      </c>
      <c r="J74" s="109">
        <f t="shared" si="52"/>
        <v>0</v>
      </c>
      <c r="K74" s="106">
        <f t="shared" si="52"/>
        <v>0</v>
      </c>
      <c r="L74" s="106">
        <f t="shared" si="52"/>
        <v>0</v>
      </c>
      <c r="M74" s="106">
        <f t="shared" si="52"/>
        <v>0</v>
      </c>
      <c r="N74" s="106">
        <f t="shared" si="52"/>
        <v>0</v>
      </c>
      <c r="O74" s="106">
        <f t="shared" si="52"/>
        <v>0</v>
      </c>
      <c r="P74" s="106">
        <f>P75</f>
        <v>2.9275500000000001</v>
      </c>
      <c r="Q74" s="106">
        <f t="shared" si="45"/>
        <v>2.9275500000000001</v>
      </c>
      <c r="R74" s="106">
        <f t="shared" si="45"/>
        <v>0</v>
      </c>
      <c r="S74" s="106">
        <f t="shared" si="45"/>
        <v>0</v>
      </c>
      <c r="T74" s="51"/>
    </row>
    <row r="75" spans="1:20" ht="48.6" customHeight="1" x14ac:dyDescent="0.3">
      <c r="A75" s="87" t="s">
        <v>101</v>
      </c>
      <c r="B75" s="20" t="s">
        <v>81</v>
      </c>
      <c r="C75" s="107">
        <f t="shared" si="26"/>
        <v>6.9</v>
      </c>
      <c r="D75" s="107">
        <v>6.9</v>
      </c>
      <c r="E75" s="107">
        <v>0</v>
      </c>
      <c r="F75" s="107">
        <v>0</v>
      </c>
      <c r="G75" s="107">
        <v>3.0249999999999999</v>
      </c>
      <c r="H75" s="107">
        <f>I75+J75</f>
        <v>2.9275500000000001</v>
      </c>
      <c r="I75" s="107">
        <v>2.9275500000000001</v>
      </c>
      <c r="J75" s="107">
        <v>0</v>
      </c>
      <c r="K75" s="107">
        <v>0</v>
      </c>
      <c r="L75" s="107">
        <f>M75+N75</f>
        <v>0</v>
      </c>
      <c r="M75" s="107">
        <v>0</v>
      </c>
      <c r="N75" s="107">
        <v>0</v>
      </c>
      <c r="O75" s="107">
        <v>0</v>
      </c>
      <c r="P75" s="107">
        <f>Q75+R75</f>
        <v>2.9275500000000001</v>
      </c>
      <c r="Q75" s="107">
        <f t="shared" si="45"/>
        <v>2.9275500000000001</v>
      </c>
      <c r="R75" s="107">
        <f t="shared" si="45"/>
        <v>0</v>
      </c>
      <c r="S75" s="107">
        <f t="shared" si="45"/>
        <v>0</v>
      </c>
      <c r="T75" s="51"/>
    </row>
    <row r="76" spans="1:20" ht="59.4" customHeight="1" x14ac:dyDescent="0.3">
      <c r="A76" s="89" t="s">
        <v>102</v>
      </c>
      <c r="B76" s="12" t="s">
        <v>82</v>
      </c>
      <c r="C76" s="106">
        <f t="shared" si="26"/>
        <v>7.2</v>
      </c>
      <c r="D76" s="106">
        <v>7.2</v>
      </c>
      <c r="E76" s="106">
        <v>0</v>
      </c>
      <c r="F76" s="106">
        <v>0</v>
      </c>
      <c r="G76" s="106">
        <v>0</v>
      </c>
      <c r="H76" s="106">
        <f>I76+J76</f>
        <v>0</v>
      </c>
      <c r="I76" s="106">
        <v>0</v>
      </c>
      <c r="J76" s="106">
        <v>0</v>
      </c>
      <c r="K76" s="106">
        <v>0</v>
      </c>
      <c r="L76" s="106">
        <f>M76+N76</f>
        <v>0</v>
      </c>
      <c r="M76" s="106">
        <v>0</v>
      </c>
      <c r="N76" s="106">
        <v>0</v>
      </c>
      <c r="O76" s="106">
        <v>0</v>
      </c>
      <c r="P76" s="106">
        <f>Q76+R76</f>
        <v>0</v>
      </c>
      <c r="Q76" s="106">
        <f t="shared" si="45"/>
        <v>0</v>
      </c>
      <c r="R76" s="106">
        <f t="shared" si="45"/>
        <v>0</v>
      </c>
      <c r="S76" s="106">
        <f t="shared" si="45"/>
        <v>0</v>
      </c>
      <c r="T76" s="51"/>
    </row>
    <row r="77" spans="1:20" ht="115.2" hidden="1" customHeight="1" x14ac:dyDescent="0.3">
      <c r="A77" s="89">
        <v>1216092</v>
      </c>
      <c r="B77" s="12" t="s">
        <v>132</v>
      </c>
      <c r="C77" s="106">
        <f t="shared" si="26"/>
        <v>0</v>
      </c>
      <c r="D77" s="106">
        <v>0</v>
      </c>
      <c r="E77" s="106"/>
      <c r="F77" s="106"/>
      <c r="G77" s="106">
        <v>0</v>
      </c>
      <c r="H77" s="106">
        <f>I77+J77</f>
        <v>0</v>
      </c>
      <c r="I77" s="106">
        <v>0</v>
      </c>
      <c r="J77" s="106">
        <v>0</v>
      </c>
      <c r="K77" s="106">
        <v>0</v>
      </c>
      <c r="L77" s="106">
        <f>M77+N77</f>
        <v>0</v>
      </c>
      <c r="M77" s="106">
        <v>0</v>
      </c>
      <c r="N77" s="106">
        <v>0</v>
      </c>
      <c r="O77" s="106">
        <v>0</v>
      </c>
      <c r="P77" s="106">
        <f>Q77+R77</f>
        <v>0</v>
      </c>
      <c r="Q77" s="106">
        <f t="shared" si="45"/>
        <v>0</v>
      </c>
      <c r="R77" s="106">
        <f t="shared" si="45"/>
        <v>0</v>
      </c>
      <c r="S77" s="106">
        <f t="shared" si="45"/>
        <v>0</v>
      </c>
      <c r="T77" s="51"/>
    </row>
    <row r="78" spans="1:20" ht="25.2" customHeight="1" x14ac:dyDescent="0.3">
      <c r="A78" s="89">
        <v>7000</v>
      </c>
      <c r="B78" s="12" t="s">
        <v>83</v>
      </c>
      <c r="C78" s="106">
        <f t="shared" si="26"/>
        <v>16545.111000000001</v>
      </c>
      <c r="D78" s="106">
        <f>D79+D81</f>
        <v>1245.1110000000001</v>
      </c>
      <c r="E78" s="106">
        <f t="shared" ref="E78:G78" si="53">E79+E81</f>
        <v>15300</v>
      </c>
      <c r="F78" s="106">
        <f t="shared" si="53"/>
        <v>15300</v>
      </c>
      <c r="G78" s="106">
        <f t="shared" si="53"/>
        <v>394.512</v>
      </c>
      <c r="H78" s="106">
        <f>I78+J78</f>
        <v>5004.9704700000002</v>
      </c>
      <c r="I78" s="106">
        <f>I79+I81</f>
        <v>394.51171999999997</v>
      </c>
      <c r="J78" s="106">
        <f t="shared" ref="J78:K78" si="54">J79+J81</f>
        <v>4610.4587499999998</v>
      </c>
      <c r="K78" s="106">
        <f t="shared" si="54"/>
        <v>4610.4587499999998</v>
      </c>
      <c r="L78" s="106">
        <f>M78+N78</f>
        <v>441.01053000000002</v>
      </c>
      <c r="M78" s="106">
        <f>M79+M81</f>
        <v>441.01053000000002</v>
      </c>
      <c r="N78" s="106">
        <f t="shared" ref="N78:O78" si="55">N79+N81</f>
        <v>0</v>
      </c>
      <c r="O78" s="106">
        <f t="shared" si="55"/>
        <v>0</v>
      </c>
      <c r="P78" s="106">
        <f>Q78+R78</f>
        <v>4563.9599399999997</v>
      </c>
      <c r="Q78" s="106">
        <f t="shared" si="45"/>
        <v>-46.498810000000049</v>
      </c>
      <c r="R78" s="106">
        <f t="shared" si="45"/>
        <v>4610.4587499999998</v>
      </c>
      <c r="S78" s="106">
        <f t="shared" si="45"/>
        <v>4610.4587499999998</v>
      </c>
      <c r="T78" s="51"/>
    </row>
    <row r="79" spans="1:20" ht="57.6" customHeight="1" x14ac:dyDescent="0.3">
      <c r="A79" s="87">
        <v>7300</v>
      </c>
      <c r="B79" s="20" t="s">
        <v>143</v>
      </c>
      <c r="C79" s="107">
        <f>C80</f>
        <v>15300</v>
      </c>
      <c r="D79" s="107">
        <f t="shared" ref="D79:S79" si="56">D80</f>
        <v>0</v>
      </c>
      <c r="E79" s="107">
        <f t="shared" si="56"/>
        <v>15300</v>
      </c>
      <c r="F79" s="107">
        <f t="shared" si="56"/>
        <v>15300</v>
      </c>
      <c r="G79" s="107">
        <f t="shared" si="56"/>
        <v>0</v>
      </c>
      <c r="H79" s="107">
        <f t="shared" si="56"/>
        <v>4610.4587499999998</v>
      </c>
      <c r="I79" s="107">
        <f t="shared" si="56"/>
        <v>0</v>
      </c>
      <c r="J79" s="107">
        <f t="shared" si="56"/>
        <v>4610.4587499999998</v>
      </c>
      <c r="K79" s="107">
        <f t="shared" si="56"/>
        <v>4610.4587499999998</v>
      </c>
      <c r="L79" s="107">
        <f t="shared" si="56"/>
        <v>0</v>
      </c>
      <c r="M79" s="107">
        <f t="shared" si="56"/>
        <v>0</v>
      </c>
      <c r="N79" s="107">
        <f t="shared" si="56"/>
        <v>0</v>
      </c>
      <c r="O79" s="107">
        <f t="shared" si="56"/>
        <v>0</v>
      </c>
      <c r="P79" s="107">
        <f t="shared" si="56"/>
        <v>4610.4587499999998</v>
      </c>
      <c r="Q79" s="107">
        <f t="shared" si="56"/>
        <v>0</v>
      </c>
      <c r="R79" s="107">
        <f t="shared" si="56"/>
        <v>4610.4587499999998</v>
      </c>
      <c r="S79" s="107">
        <f t="shared" si="56"/>
        <v>4610.4587499999998</v>
      </c>
      <c r="T79" s="51"/>
    </row>
    <row r="80" spans="1:20" ht="108.6" customHeight="1" x14ac:dyDescent="0.3">
      <c r="A80" s="87">
        <v>7330</v>
      </c>
      <c r="B80" s="20" t="s">
        <v>144</v>
      </c>
      <c r="C80" s="107">
        <f t="shared" ref="C80" si="57">D80+E80</f>
        <v>15300</v>
      </c>
      <c r="D80" s="107">
        <v>0</v>
      </c>
      <c r="E80" s="107">
        <v>15300</v>
      </c>
      <c r="F80" s="107">
        <v>15300</v>
      </c>
      <c r="G80" s="107">
        <v>0</v>
      </c>
      <c r="H80" s="107">
        <f>I80+J80</f>
        <v>4610.4587499999998</v>
      </c>
      <c r="I80" s="107">
        <v>0</v>
      </c>
      <c r="J80" s="107">
        <v>4610.4587499999998</v>
      </c>
      <c r="K80" s="107">
        <v>4610.4587499999998</v>
      </c>
      <c r="L80" s="107">
        <f>M80+N80</f>
        <v>0</v>
      </c>
      <c r="M80" s="107">
        <v>0</v>
      </c>
      <c r="N80" s="107">
        <v>0</v>
      </c>
      <c r="O80" s="107">
        <v>0</v>
      </c>
      <c r="P80" s="107">
        <f>Q80+R80</f>
        <v>4610.4587499999998</v>
      </c>
      <c r="Q80" s="107">
        <f t="shared" ref="Q80:S80" si="58">I80-M80</f>
        <v>0</v>
      </c>
      <c r="R80" s="107">
        <f t="shared" si="58"/>
        <v>4610.4587499999998</v>
      </c>
      <c r="S80" s="107">
        <f t="shared" si="58"/>
        <v>4610.4587499999998</v>
      </c>
      <c r="T80" s="51"/>
    </row>
    <row r="81" spans="1:20" ht="39" customHeight="1" x14ac:dyDescent="0.3">
      <c r="A81" s="87">
        <v>7500</v>
      </c>
      <c r="B81" s="20" t="s">
        <v>84</v>
      </c>
      <c r="C81" s="107">
        <f t="shared" si="26"/>
        <v>1245.1110000000001</v>
      </c>
      <c r="D81" s="107">
        <f>D82+D83</f>
        <v>1245.1110000000001</v>
      </c>
      <c r="E81" s="107">
        <f>E82+E83</f>
        <v>0</v>
      </c>
      <c r="F81" s="107">
        <f t="shared" ref="F81:O81" si="59">F82+F83</f>
        <v>0</v>
      </c>
      <c r="G81" s="107">
        <f t="shared" si="59"/>
        <v>394.512</v>
      </c>
      <c r="H81" s="107">
        <f t="shared" si="59"/>
        <v>394.51171999999997</v>
      </c>
      <c r="I81" s="107">
        <f t="shared" si="59"/>
        <v>394.51171999999997</v>
      </c>
      <c r="J81" s="107">
        <f t="shared" si="59"/>
        <v>0</v>
      </c>
      <c r="K81" s="107">
        <f t="shared" si="59"/>
        <v>0</v>
      </c>
      <c r="L81" s="107">
        <f t="shared" si="59"/>
        <v>441.01053000000002</v>
      </c>
      <c r="M81" s="107">
        <f t="shared" si="59"/>
        <v>441.01053000000002</v>
      </c>
      <c r="N81" s="107">
        <f t="shared" si="59"/>
        <v>0</v>
      </c>
      <c r="O81" s="107">
        <f t="shared" si="59"/>
        <v>0</v>
      </c>
      <c r="P81" s="107">
        <f>P82+P83</f>
        <v>-46.498810000000034</v>
      </c>
      <c r="Q81" s="107">
        <f t="shared" si="45"/>
        <v>-46.498810000000049</v>
      </c>
      <c r="R81" s="107">
        <f t="shared" si="45"/>
        <v>0</v>
      </c>
      <c r="S81" s="107">
        <f t="shared" si="45"/>
        <v>0</v>
      </c>
      <c r="T81" s="51"/>
    </row>
    <row r="82" spans="1:20" ht="38.4" customHeight="1" x14ac:dyDescent="0.3">
      <c r="A82" s="87" t="s">
        <v>103</v>
      </c>
      <c r="B82" s="20" t="s">
        <v>85</v>
      </c>
      <c r="C82" s="107">
        <f t="shared" si="26"/>
        <v>1096.951</v>
      </c>
      <c r="D82" s="107">
        <v>1096.951</v>
      </c>
      <c r="E82" s="107">
        <v>0</v>
      </c>
      <c r="F82" s="107">
        <v>0</v>
      </c>
      <c r="G82" s="107">
        <v>320.06200000000001</v>
      </c>
      <c r="H82" s="107">
        <f>I82+J82</f>
        <v>320.06171999999998</v>
      </c>
      <c r="I82" s="107">
        <v>320.06171999999998</v>
      </c>
      <c r="J82" s="107">
        <v>0</v>
      </c>
      <c r="K82" s="107">
        <v>0</v>
      </c>
      <c r="L82" s="107">
        <f>M82+N82</f>
        <v>325.11853000000002</v>
      </c>
      <c r="M82" s="107">
        <v>325.11853000000002</v>
      </c>
      <c r="N82" s="107">
        <v>0</v>
      </c>
      <c r="O82" s="107">
        <v>0</v>
      </c>
      <c r="P82" s="107">
        <f>Q82+R82</f>
        <v>-5.0568100000000413</v>
      </c>
      <c r="Q82" s="107">
        <f t="shared" si="45"/>
        <v>-5.0568100000000413</v>
      </c>
      <c r="R82" s="107">
        <f t="shared" si="45"/>
        <v>0</v>
      </c>
      <c r="S82" s="107">
        <f t="shared" si="45"/>
        <v>0</v>
      </c>
      <c r="T82" s="51"/>
    </row>
    <row r="83" spans="1:20" ht="41.4" customHeight="1" x14ac:dyDescent="0.3">
      <c r="A83" s="87" t="s">
        <v>104</v>
      </c>
      <c r="B83" s="20" t="s">
        <v>85</v>
      </c>
      <c r="C83" s="107">
        <f t="shared" si="26"/>
        <v>148.16</v>
      </c>
      <c r="D83" s="107">
        <v>148.16</v>
      </c>
      <c r="E83" s="107">
        <v>0</v>
      </c>
      <c r="F83" s="107">
        <v>0</v>
      </c>
      <c r="G83" s="107">
        <v>74.45</v>
      </c>
      <c r="H83" s="107">
        <f>I83+J83</f>
        <v>74.45</v>
      </c>
      <c r="I83" s="107">
        <v>74.45</v>
      </c>
      <c r="J83" s="107">
        <v>0</v>
      </c>
      <c r="K83" s="107">
        <v>0</v>
      </c>
      <c r="L83" s="107">
        <f>M83+N83</f>
        <v>115.892</v>
      </c>
      <c r="M83" s="107">
        <v>115.892</v>
      </c>
      <c r="N83" s="107">
        <v>0</v>
      </c>
      <c r="O83" s="107">
        <v>0</v>
      </c>
      <c r="P83" s="107">
        <f>Q83+R83</f>
        <v>-41.441999999999993</v>
      </c>
      <c r="Q83" s="107">
        <f t="shared" si="45"/>
        <v>-41.441999999999993</v>
      </c>
      <c r="R83" s="107">
        <f t="shared" si="45"/>
        <v>0</v>
      </c>
      <c r="S83" s="107">
        <f t="shared" si="45"/>
        <v>0</v>
      </c>
      <c r="T83" s="51"/>
    </row>
    <row r="84" spans="1:20" ht="26.4" customHeight="1" x14ac:dyDescent="0.3">
      <c r="A84" s="89">
        <v>8000</v>
      </c>
      <c r="B84" s="12" t="s">
        <v>86</v>
      </c>
      <c r="C84" s="106">
        <f t="shared" si="26"/>
        <v>403.6</v>
      </c>
      <c r="D84" s="106">
        <f>D85+D87</f>
        <v>403.6</v>
      </c>
      <c r="E84" s="106">
        <f>E85+E87</f>
        <v>0</v>
      </c>
      <c r="F84" s="106">
        <f t="shared" ref="F84:O84" si="60">F85+F87</f>
        <v>0</v>
      </c>
      <c r="G84" s="106">
        <f t="shared" si="60"/>
        <v>192.69900000000001</v>
      </c>
      <c r="H84" s="106">
        <f t="shared" si="60"/>
        <v>186.53265999999999</v>
      </c>
      <c r="I84" s="106">
        <f t="shared" si="60"/>
        <v>186.53265999999999</v>
      </c>
      <c r="J84" s="106">
        <f t="shared" si="60"/>
        <v>0</v>
      </c>
      <c r="K84" s="106">
        <f t="shared" si="60"/>
        <v>0</v>
      </c>
      <c r="L84" s="106">
        <f t="shared" si="60"/>
        <v>101.35120000000001</v>
      </c>
      <c r="M84" s="106">
        <f t="shared" si="60"/>
        <v>101.35120000000001</v>
      </c>
      <c r="N84" s="106">
        <f t="shared" si="60"/>
        <v>0</v>
      </c>
      <c r="O84" s="106">
        <f t="shared" si="60"/>
        <v>0</v>
      </c>
      <c r="P84" s="106">
        <f>P85+P87</f>
        <v>85.181459999999987</v>
      </c>
      <c r="Q84" s="106">
        <f t="shared" si="45"/>
        <v>85.181459999999987</v>
      </c>
      <c r="R84" s="106">
        <f t="shared" si="45"/>
        <v>0</v>
      </c>
      <c r="S84" s="106">
        <f t="shared" si="45"/>
        <v>0</v>
      </c>
      <c r="T84" s="51"/>
    </row>
    <row r="85" spans="1:20" ht="49.2" customHeight="1" x14ac:dyDescent="0.3">
      <c r="A85" s="87">
        <v>8100</v>
      </c>
      <c r="B85" s="20" t="s">
        <v>87</v>
      </c>
      <c r="C85" s="107">
        <f t="shared" si="26"/>
        <v>403.6</v>
      </c>
      <c r="D85" s="107">
        <f>D86</f>
        <v>403.6</v>
      </c>
      <c r="E85" s="107">
        <f>E86</f>
        <v>0</v>
      </c>
      <c r="F85" s="107">
        <f t="shared" ref="F85:O85" si="61">F86</f>
        <v>0</v>
      </c>
      <c r="G85" s="107">
        <f t="shared" si="61"/>
        <v>192.69900000000001</v>
      </c>
      <c r="H85" s="107">
        <f t="shared" si="61"/>
        <v>186.53265999999999</v>
      </c>
      <c r="I85" s="107">
        <f t="shared" si="61"/>
        <v>186.53265999999999</v>
      </c>
      <c r="J85" s="107">
        <f t="shared" si="61"/>
        <v>0</v>
      </c>
      <c r="K85" s="107">
        <f t="shared" si="61"/>
        <v>0</v>
      </c>
      <c r="L85" s="107">
        <f t="shared" si="61"/>
        <v>101.35120000000001</v>
      </c>
      <c r="M85" s="107">
        <f>M86</f>
        <v>101.35120000000001</v>
      </c>
      <c r="N85" s="107">
        <f t="shared" si="61"/>
        <v>0</v>
      </c>
      <c r="O85" s="107">
        <f t="shared" si="61"/>
        <v>0</v>
      </c>
      <c r="P85" s="107">
        <f>P86</f>
        <v>85.181459999999987</v>
      </c>
      <c r="Q85" s="107">
        <f t="shared" si="45"/>
        <v>85.181459999999987</v>
      </c>
      <c r="R85" s="107">
        <f t="shared" si="45"/>
        <v>0</v>
      </c>
      <c r="S85" s="107">
        <f t="shared" si="45"/>
        <v>0</v>
      </c>
      <c r="T85" s="51"/>
    </row>
    <row r="86" spans="1:20" ht="61.8" customHeight="1" x14ac:dyDescent="0.3">
      <c r="A86" s="87" t="s">
        <v>105</v>
      </c>
      <c r="B86" s="20" t="s">
        <v>88</v>
      </c>
      <c r="C86" s="107">
        <f t="shared" si="26"/>
        <v>403.6</v>
      </c>
      <c r="D86" s="107">
        <v>403.6</v>
      </c>
      <c r="E86" s="107">
        <v>0</v>
      </c>
      <c r="F86" s="107">
        <v>0</v>
      </c>
      <c r="G86" s="107">
        <v>192.69900000000001</v>
      </c>
      <c r="H86" s="107">
        <f>I86+J86</f>
        <v>186.53265999999999</v>
      </c>
      <c r="I86" s="107">
        <v>186.53265999999999</v>
      </c>
      <c r="J86" s="107">
        <v>0</v>
      </c>
      <c r="K86" s="107">
        <v>0</v>
      </c>
      <c r="L86" s="107">
        <f>M86+N86</f>
        <v>101.35120000000001</v>
      </c>
      <c r="M86" s="107">
        <v>101.35120000000001</v>
      </c>
      <c r="N86" s="107">
        <v>0</v>
      </c>
      <c r="O86" s="107">
        <v>0</v>
      </c>
      <c r="P86" s="107">
        <f>Q86+R86</f>
        <v>85.181459999999987</v>
      </c>
      <c r="Q86" s="107">
        <f t="shared" si="45"/>
        <v>85.181459999999987</v>
      </c>
      <c r="R86" s="107">
        <f t="shared" si="45"/>
        <v>0</v>
      </c>
      <c r="S86" s="107">
        <f t="shared" si="45"/>
        <v>0</v>
      </c>
      <c r="T86" s="51"/>
    </row>
    <row r="87" spans="1:20" ht="27.6" customHeight="1" x14ac:dyDescent="0.3">
      <c r="A87" s="89">
        <v>8700</v>
      </c>
      <c r="B87" s="12" t="s">
        <v>89</v>
      </c>
      <c r="C87" s="106">
        <f t="shared" si="26"/>
        <v>0</v>
      </c>
      <c r="D87" s="106">
        <f>D88</f>
        <v>0</v>
      </c>
      <c r="E87" s="106">
        <f>E88</f>
        <v>0</v>
      </c>
      <c r="F87" s="106">
        <f t="shared" ref="F87:O87" si="62">F88</f>
        <v>0</v>
      </c>
      <c r="G87" s="106">
        <f t="shared" si="62"/>
        <v>0</v>
      </c>
      <c r="H87" s="106">
        <f t="shared" si="62"/>
        <v>0</v>
      </c>
      <c r="I87" s="106">
        <f t="shared" si="62"/>
        <v>0</v>
      </c>
      <c r="J87" s="106">
        <f t="shared" si="62"/>
        <v>0</v>
      </c>
      <c r="K87" s="106">
        <f t="shared" si="62"/>
        <v>0</v>
      </c>
      <c r="L87" s="106">
        <f t="shared" si="62"/>
        <v>0</v>
      </c>
      <c r="M87" s="106">
        <f t="shared" si="62"/>
        <v>0</v>
      </c>
      <c r="N87" s="106">
        <f t="shared" si="62"/>
        <v>0</v>
      </c>
      <c r="O87" s="106">
        <f t="shared" si="62"/>
        <v>0</v>
      </c>
      <c r="P87" s="106">
        <f>P88</f>
        <v>0</v>
      </c>
      <c r="Q87" s="106">
        <f t="shared" si="45"/>
        <v>0</v>
      </c>
      <c r="R87" s="106">
        <f t="shared" si="45"/>
        <v>0</v>
      </c>
      <c r="S87" s="106">
        <f t="shared" si="45"/>
        <v>0</v>
      </c>
      <c r="T87" s="51"/>
    </row>
    <row r="88" spans="1:20" ht="37.200000000000003" customHeight="1" x14ac:dyDescent="0.3">
      <c r="A88" s="87" t="s">
        <v>106</v>
      </c>
      <c r="B88" s="20" t="s">
        <v>90</v>
      </c>
      <c r="C88" s="107">
        <v>200</v>
      </c>
      <c r="D88" s="107">
        <v>0</v>
      </c>
      <c r="E88" s="107">
        <v>0</v>
      </c>
      <c r="F88" s="107">
        <v>0</v>
      </c>
      <c r="G88" s="107">
        <v>0</v>
      </c>
      <c r="H88" s="107">
        <f>I88+J88</f>
        <v>0</v>
      </c>
      <c r="I88" s="107">
        <v>0</v>
      </c>
      <c r="J88" s="107">
        <v>0</v>
      </c>
      <c r="K88" s="107">
        <v>0</v>
      </c>
      <c r="L88" s="107">
        <f>M88+N88</f>
        <v>0</v>
      </c>
      <c r="M88" s="107">
        <v>0</v>
      </c>
      <c r="N88" s="107">
        <v>0</v>
      </c>
      <c r="O88" s="107">
        <v>0</v>
      </c>
      <c r="P88" s="107">
        <f>Q88+R88</f>
        <v>0</v>
      </c>
      <c r="Q88" s="107">
        <f t="shared" si="45"/>
        <v>0</v>
      </c>
      <c r="R88" s="107">
        <f t="shared" si="45"/>
        <v>0</v>
      </c>
      <c r="S88" s="107">
        <f t="shared" si="45"/>
        <v>0</v>
      </c>
      <c r="T88" s="51"/>
    </row>
    <row r="89" spans="1:20" s="56" customFormat="1" ht="31.2" customHeight="1" x14ac:dyDescent="0.3">
      <c r="A89" s="118" t="s">
        <v>114</v>
      </c>
      <c r="B89" s="119"/>
      <c r="C89" s="110">
        <f t="shared" si="26"/>
        <v>236472.52241000001</v>
      </c>
      <c r="D89" s="111">
        <f>D46+D49+D63+D66+D69+D78+D84</f>
        <v>205651.41036000001</v>
      </c>
      <c r="E89" s="111">
        <f>E46+E49+E63+E66+E69+E78+E84</f>
        <v>30821.112050000003</v>
      </c>
      <c r="F89" s="111">
        <f t="shared" ref="F89" si="63">F46+F49+F63+F66+F69+F78+F84</f>
        <v>15300</v>
      </c>
      <c r="G89" s="111">
        <f>G46+G49+G63+G66+G69+G78+G84</f>
        <v>105962.43036000001</v>
      </c>
      <c r="H89" s="111">
        <f>H46+H49+H63+H66+H69+H78+H84</f>
        <v>119592.60701000001</v>
      </c>
      <c r="I89" s="111">
        <f>I46+I49+I63+I66+I69+I78+I84</f>
        <v>99663.670510000011</v>
      </c>
      <c r="J89" s="111">
        <f t="shared" ref="J89:N89" si="64">J46+J49+J63+J66+J69+J78+J84</f>
        <v>19928.936500000003</v>
      </c>
      <c r="K89" s="111">
        <f t="shared" si="64"/>
        <v>4610.4587499999998</v>
      </c>
      <c r="L89" s="111">
        <f t="shared" si="64"/>
        <v>85874.997040000002</v>
      </c>
      <c r="M89" s="111">
        <f t="shared" si="64"/>
        <v>73587.768510000009</v>
      </c>
      <c r="N89" s="111">
        <f t="shared" si="64"/>
        <v>12287.22853</v>
      </c>
      <c r="O89" s="111">
        <f>O46+O49+O63+O66+O69+O78+O84</f>
        <v>7310.1719999999996</v>
      </c>
      <c r="P89" s="111">
        <f>P46+P49+P63+P66+P69+P78+P84</f>
        <v>33717.609969999998</v>
      </c>
      <c r="Q89" s="111">
        <f t="shared" si="45"/>
        <v>26075.902000000002</v>
      </c>
      <c r="R89" s="111">
        <f t="shared" si="45"/>
        <v>7641.7079700000031</v>
      </c>
      <c r="S89" s="111">
        <f t="shared" si="45"/>
        <v>-2699.7132499999998</v>
      </c>
      <c r="T89" s="55"/>
    </row>
    <row r="90" spans="1:20" s="27" customFormat="1" ht="42" hidden="1" customHeight="1" x14ac:dyDescent="0.3">
      <c r="A90" s="26">
        <v>401200</v>
      </c>
      <c r="B90" s="26"/>
      <c r="C90" s="29" t="s">
        <v>120</v>
      </c>
      <c r="D90" s="30">
        <f t="shared" si="26"/>
        <v>0</v>
      </c>
      <c r="E90" s="31"/>
      <c r="F90" s="31"/>
      <c r="G90" s="31"/>
      <c r="H90" s="31"/>
      <c r="I90" s="30">
        <f t="shared" ref="I90" si="65">J90+K90</f>
        <v>0</v>
      </c>
      <c r="J90" s="31">
        <v>0</v>
      </c>
      <c r="K90" s="31">
        <v>0</v>
      </c>
      <c r="L90" s="31">
        <v>0</v>
      </c>
      <c r="M90" s="30"/>
      <c r="N90" s="31"/>
      <c r="O90" s="31"/>
      <c r="P90" s="31"/>
      <c r="Q90" s="31">
        <v>0</v>
      </c>
      <c r="R90" s="31">
        <f t="shared" si="45"/>
        <v>0</v>
      </c>
      <c r="S90" s="31">
        <f t="shared" si="45"/>
        <v>0</v>
      </c>
      <c r="T90" s="51"/>
    </row>
    <row r="91" spans="1:20" s="27" customFormat="1" ht="55.2" hidden="1" customHeight="1" x14ac:dyDescent="0.3">
      <c r="A91" s="26"/>
      <c r="B91" s="26"/>
      <c r="C91" s="35" t="s">
        <v>121</v>
      </c>
      <c r="D91" s="30"/>
      <c r="E91" s="31"/>
      <c r="F91" s="31"/>
      <c r="G91" s="31"/>
      <c r="H91" s="31"/>
      <c r="I91" s="30"/>
      <c r="J91" s="31"/>
      <c r="K91" s="31"/>
      <c r="L91" s="31"/>
      <c r="M91" s="30"/>
      <c r="N91" s="31"/>
      <c r="O91" s="31"/>
      <c r="P91" s="31"/>
      <c r="Q91" s="31"/>
      <c r="R91" s="31"/>
      <c r="S91" s="31"/>
      <c r="T91" s="51"/>
    </row>
    <row r="92" spans="1:20" s="27" customFormat="1" ht="43.2" hidden="1" customHeight="1" x14ac:dyDescent="0.3">
      <c r="A92" s="26"/>
      <c r="B92" s="26"/>
      <c r="C92" s="29" t="s">
        <v>122</v>
      </c>
      <c r="D92" s="30">
        <f>D93-D94</f>
        <v>0</v>
      </c>
      <c r="E92" s="30">
        <f>E93-E94+E95</f>
        <v>0</v>
      </c>
      <c r="F92" s="30">
        <f>F93-F94+F95</f>
        <v>0</v>
      </c>
      <c r="G92" s="30">
        <f>G93-G94+G95</f>
        <v>0</v>
      </c>
      <c r="H92" s="30">
        <f>H93-H94+H95</f>
        <v>0</v>
      </c>
      <c r="I92" s="30">
        <f>J92+K92</f>
        <v>0</v>
      </c>
      <c r="J92" s="30">
        <f>J93-J94</f>
        <v>0</v>
      </c>
      <c r="K92" s="30">
        <f>K93-K94</f>
        <v>0</v>
      </c>
      <c r="L92" s="30">
        <f>L93-L94</f>
        <v>0</v>
      </c>
      <c r="M92" s="30">
        <f>N92+O92</f>
        <v>0</v>
      </c>
      <c r="N92" s="30">
        <f>N93-N94</f>
        <v>0</v>
      </c>
      <c r="O92" s="30">
        <f>O93-O94</f>
        <v>0</v>
      </c>
      <c r="P92" s="30">
        <f>P93-P94</f>
        <v>0</v>
      </c>
      <c r="Q92" s="31">
        <f t="shared" ref="Q92:S94" si="66">I92-M92</f>
        <v>0</v>
      </c>
      <c r="R92" s="31">
        <f t="shared" si="66"/>
        <v>0</v>
      </c>
      <c r="S92" s="31">
        <f t="shared" si="66"/>
        <v>0</v>
      </c>
      <c r="T92" s="51"/>
    </row>
    <row r="93" spans="1:20" s="27" customFormat="1" ht="36" hidden="1" customHeight="1" x14ac:dyDescent="0.3">
      <c r="A93" s="26">
        <v>205100</v>
      </c>
      <c r="B93" s="26"/>
      <c r="C93" s="32" t="s">
        <v>117</v>
      </c>
      <c r="D93" s="33">
        <f>E93+F93</f>
        <v>0</v>
      </c>
      <c r="E93" s="34"/>
      <c r="F93" s="34"/>
      <c r="G93" s="34"/>
      <c r="H93" s="34">
        <v>0</v>
      </c>
      <c r="I93" s="33">
        <f>J93+K93</f>
        <v>0</v>
      </c>
      <c r="J93" s="34">
        <v>0</v>
      </c>
      <c r="K93" s="34"/>
      <c r="L93" s="34">
        <v>0</v>
      </c>
      <c r="M93" s="33">
        <f>N93+O93</f>
        <v>0</v>
      </c>
      <c r="N93" s="34"/>
      <c r="O93" s="34"/>
      <c r="P93" s="34">
        <v>0</v>
      </c>
      <c r="Q93" s="34">
        <f t="shared" si="66"/>
        <v>0</v>
      </c>
      <c r="R93" s="34">
        <f t="shared" si="66"/>
        <v>0</v>
      </c>
      <c r="S93" s="34">
        <f t="shared" si="66"/>
        <v>0</v>
      </c>
      <c r="T93" s="51"/>
    </row>
    <row r="94" spans="1:20" s="28" customFormat="1" ht="39.6" hidden="1" customHeight="1" x14ac:dyDescent="0.35">
      <c r="A94" s="26">
        <v>205200</v>
      </c>
      <c r="B94" s="26"/>
      <c r="C94" s="32" t="s">
        <v>118</v>
      </c>
      <c r="D94" s="33">
        <f>E94+F94</f>
        <v>0</v>
      </c>
      <c r="E94" s="34"/>
      <c r="F94" s="34"/>
      <c r="G94" s="34"/>
      <c r="H94" s="34">
        <v>0</v>
      </c>
      <c r="I94" s="33">
        <f>J94+K94</f>
        <v>0</v>
      </c>
      <c r="J94" s="34"/>
      <c r="K94" s="34"/>
      <c r="L94" s="34"/>
      <c r="M94" s="33">
        <f>N94+O94</f>
        <v>0</v>
      </c>
      <c r="N94" s="34"/>
      <c r="O94" s="34"/>
      <c r="P94" s="34"/>
      <c r="Q94" s="34">
        <f t="shared" si="66"/>
        <v>0</v>
      </c>
      <c r="R94" s="34">
        <f t="shared" si="66"/>
        <v>0</v>
      </c>
      <c r="S94" s="34">
        <f t="shared" si="66"/>
        <v>0</v>
      </c>
      <c r="T94" s="51"/>
    </row>
    <row r="95" spans="1:20" s="27" customFormat="1" ht="33.6" hidden="1" customHeight="1" x14ac:dyDescent="0.3">
      <c r="A95" s="26"/>
      <c r="B95" s="26"/>
      <c r="C95" s="29" t="s">
        <v>119</v>
      </c>
      <c r="D95" s="30">
        <f>E95+F95</f>
        <v>0</v>
      </c>
      <c r="E95" s="31">
        <v>0</v>
      </c>
      <c r="F95" s="31">
        <v>0</v>
      </c>
      <c r="G95" s="31">
        <v>0</v>
      </c>
      <c r="H95" s="31">
        <v>0</v>
      </c>
      <c r="I95" s="30">
        <f>J95+K95</f>
        <v>0</v>
      </c>
      <c r="J95" s="31"/>
      <c r="K95" s="31"/>
      <c r="L95" s="31"/>
      <c r="M95" s="30">
        <f>N95+O95</f>
        <v>0</v>
      </c>
      <c r="N95" s="31"/>
      <c r="O95" s="31"/>
      <c r="P95" s="31">
        <v>0</v>
      </c>
      <c r="Q95" s="31">
        <v>0</v>
      </c>
      <c r="R95" s="31">
        <f>J95-N95</f>
        <v>0</v>
      </c>
      <c r="S95" s="31">
        <v>0</v>
      </c>
      <c r="T95" s="31"/>
    </row>
    <row r="96" spans="1:20" s="36" customFormat="1" ht="22.8" x14ac:dyDescent="0.4">
      <c r="B96" s="37" t="s">
        <v>147</v>
      </c>
      <c r="D96" s="38"/>
      <c r="E96" s="37"/>
      <c r="F96" s="39"/>
      <c r="G96" s="39"/>
      <c r="H96" s="40"/>
      <c r="I96" s="41"/>
      <c r="J96" s="37"/>
      <c r="K96" s="40"/>
      <c r="L96" s="40"/>
    </row>
    <row r="97" spans="2:2" s="25" customFormat="1" ht="19.8" hidden="1" customHeight="1" x14ac:dyDescent="0.3"/>
    <row r="98" spans="2:2" s="25" customFormat="1" ht="21" customHeight="1" x14ac:dyDescent="0.3"/>
    <row r="99" spans="2:2" s="23" customFormat="1" ht="46.2" customHeight="1" x14ac:dyDescent="0.65">
      <c r="B99" s="24" t="s">
        <v>133</v>
      </c>
    </row>
    <row r="102" spans="2:2" x14ac:dyDescent="0.3">
      <c r="B102" s="42" t="s">
        <v>124</v>
      </c>
    </row>
  </sheetData>
  <mergeCells count="32">
    <mergeCell ref="B1:S1"/>
    <mergeCell ref="B2:S2"/>
    <mergeCell ref="B3:Q3"/>
    <mergeCell ref="R3:S3"/>
    <mergeCell ref="A4:A8"/>
    <mergeCell ref="B4:B8"/>
    <mergeCell ref="C4:C8"/>
    <mergeCell ref="D4:F4"/>
    <mergeCell ref="G4:G8"/>
    <mergeCell ref="H4:H8"/>
    <mergeCell ref="I4:K4"/>
    <mergeCell ref="L4:L8"/>
    <mergeCell ref="M4:O4"/>
    <mergeCell ref="P4:P8"/>
    <mergeCell ref="Q4:S4"/>
    <mergeCell ref="I5:I8"/>
    <mergeCell ref="J5:J8"/>
    <mergeCell ref="A89:B89"/>
    <mergeCell ref="K5:K8"/>
    <mergeCell ref="M5:M8"/>
    <mergeCell ref="N5:N8"/>
    <mergeCell ref="O5:O8"/>
    <mergeCell ref="D5:D8"/>
    <mergeCell ref="E5:E8"/>
    <mergeCell ref="F5:F8"/>
    <mergeCell ref="S5:S8"/>
    <mergeCell ref="A10:C10"/>
    <mergeCell ref="A38:B38"/>
    <mergeCell ref="A44:B44"/>
    <mergeCell ref="B45:C45"/>
    <mergeCell ref="Q5:Q8"/>
    <mergeCell ref="R5:R8"/>
  </mergeCells>
  <pageMargins left="0.21" right="0.23" top="0.75" bottom="0.27559055118110237" header="0.6" footer="0.23622047244094491"/>
  <pageSetup paperSize="9" scale="48" fitToHeight="6" orientation="landscape" r:id="rId1"/>
  <headerFooter differentFirst="1">
    <oddHeader>&amp;C&amp;12&amp;P</oddHeader>
  </headerFooter>
  <rowBreaks count="1" manualBreakCount="1">
    <brk id="44" max="1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1"/>
  <sheetViews>
    <sheetView zoomScale="60" zoomScaleNormal="60" workbookViewId="0">
      <pane ySplit="9" topLeftCell="A51" activePane="bottomLeft" state="frozen"/>
      <selection activeCell="A6" sqref="A6"/>
      <selection pane="bottomLeft" activeCell="O53" sqref="O53"/>
    </sheetView>
  </sheetViews>
  <sheetFormatPr defaultRowHeight="15.6" x14ac:dyDescent="0.3"/>
  <cols>
    <col min="1" max="1" width="12.44140625" style="1" customWidth="1"/>
    <col min="2" max="2" width="32.77734375" style="1" customWidth="1"/>
    <col min="3" max="3" width="16.5546875" style="1" customWidth="1"/>
    <col min="4" max="4" width="16.44140625" style="1" customWidth="1"/>
    <col min="5" max="5" width="16.6640625" style="1" customWidth="1"/>
    <col min="6" max="6" width="15.21875" style="1" customWidth="1"/>
    <col min="7" max="7" width="19" style="1" customWidth="1"/>
    <col min="8" max="8" width="17.44140625" style="1" customWidth="1"/>
    <col min="9" max="9" width="16.33203125" style="1" customWidth="1"/>
    <col min="10" max="10" width="15.109375" style="1" customWidth="1"/>
    <col min="11" max="11" width="15.21875" style="1" customWidth="1"/>
    <col min="12" max="12" width="16.6640625" style="1" customWidth="1"/>
    <col min="13" max="13" width="17" style="1" customWidth="1"/>
    <col min="14" max="14" width="14.6640625" style="1" customWidth="1"/>
    <col min="15" max="15" width="14.88671875" style="1" customWidth="1"/>
    <col min="16" max="16" width="17.6640625" style="1" customWidth="1"/>
    <col min="17" max="17" width="15.6640625" style="1" customWidth="1"/>
    <col min="18" max="18" width="17.6640625" style="1" customWidth="1"/>
    <col min="19" max="19" width="14.77734375" style="1" customWidth="1"/>
    <col min="20" max="20" width="12.6640625" style="1" customWidth="1"/>
    <col min="21" max="16384" width="8.88671875" style="1"/>
  </cols>
  <sheetData>
    <row r="1" spans="1:19" ht="39.6" customHeight="1" x14ac:dyDescent="0.3">
      <c r="A1" s="15"/>
      <c r="B1" s="123" t="s">
        <v>0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</row>
    <row r="2" spans="1:19" ht="46.8" customHeight="1" x14ac:dyDescent="0.3">
      <c r="A2" s="15"/>
      <c r="B2" s="123" t="s">
        <v>163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</row>
    <row r="3" spans="1:19" ht="38.4" customHeight="1" x14ac:dyDescent="0.3">
      <c r="A3" s="15"/>
      <c r="B3" s="124" t="s">
        <v>1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5" t="s">
        <v>128</v>
      </c>
      <c r="S3" s="125"/>
    </row>
    <row r="4" spans="1:19" ht="32.4" customHeight="1" x14ac:dyDescent="0.3">
      <c r="A4" s="120" t="s">
        <v>115</v>
      </c>
      <c r="B4" s="120" t="s">
        <v>116</v>
      </c>
      <c r="C4" s="126" t="s">
        <v>164</v>
      </c>
      <c r="D4" s="121" t="s">
        <v>2</v>
      </c>
      <c r="E4" s="121"/>
      <c r="F4" s="121"/>
      <c r="G4" s="127" t="s">
        <v>165</v>
      </c>
      <c r="H4" s="122" t="s">
        <v>166</v>
      </c>
      <c r="I4" s="120" t="s">
        <v>2</v>
      </c>
      <c r="J4" s="120"/>
      <c r="K4" s="120"/>
      <c r="L4" s="122" t="s">
        <v>167</v>
      </c>
      <c r="M4" s="120" t="s">
        <v>2</v>
      </c>
      <c r="N4" s="120"/>
      <c r="O4" s="120"/>
      <c r="P4" s="122" t="s">
        <v>139</v>
      </c>
      <c r="Q4" s="120" t="s">
        <v>2</v>
      </c>
      <c r="R4" s="120"/>
      <c r="S4" s="120"/>
    </row>
    <row r="5" spans="1:19" ht="12.75" customHeight="1" x14ac:dyDescent="0.3">
      <c r="A5" s="120"/>
      <c r="B5" s="120"/>
      <c r="C5" s="126" t="s">
        <v>3</v>
      </c>
      <c r="D5" s="121" t="s">
        <v>4</v>
      </c>
      <c r="E5" s="121" t="s">
        <v>5</v>
      </c>
      <c r="F5" s="112" t="s">
        <v>6</v>
      </c>
      <c r="G5" s="127"/>
      <c r="H5" s="122" t="s">
        <v>7</v>
      </c>
      <c r="I5" s="120" t="s">
        <v>4</v>
      </c>
      <c r="J5" s="121" t="s">
        <v>5</v>
      </c>
      <c r="K5" s="112" t="s">
        <v>6</v>
      </c>
      <c r="L5" s="122" t="s">
        <v>7</v>
      </c>
      <c r="M5" s="120" t="s">
        <v>4</v>
      </c>
      <c r="N5" s="121" t="s">
        <v>5</v>
      </c>
      <c r="O5" s="112" t="s">
        <v>6</v>
      </c>
      <c r="P5" s="122" t="s">
        <v>7</v>
      </c>
      <c r="Q5" s="120" t="s">
        <v>4</v>
      </c>
      <c r="R5" s="121" t="s">
        <v>5</v>
      </c>
      <c r="S5" s="112" t="s">
        <v>6</v>
      </c>
    </row>
    <row r="6" spans="1:19" ht="12.75" customHeight="1" x14ac:dyDescent="0.3">
      <c r="A6" s="120"/>
      <c r="B6" s="120"/>
      <c r="C6" s="126"/>
      <c r="D6" s="121"/>
      <c r="E6" s="121"/>
      <c r="F6" s="112"/>
      <c r="G6" s="127"/>
      <c r="H6" s="122" t="s">
        <v>8</v>
      </c>
      <c r="I6" s="120"/>
      <c r="J6" s="121"/>
      <c r="K6" s="112"/>
      <c r="L6" s="122" t="s">
        <v>8</v>
      </c>
      <c r="M6" s="120"/>
      <c r="N6" s="121"/>
      <c r="O6" s="112"/>
      <c r="P6" s="122" t="s">
        <v>8</v>
      </c>
      <c r="Q6" s="120"/>
      <c r="R6" s="121"/>
      <c r="S6" s="112"/>
    </row>
    <row r="7" spans="1:19" ht="72.599999999999994" customHeight="1" x14ac:dyDescent="0.3">
      <c r="A7" s="120"/>
      <c r="B7" s="120"/>
      <c r="C7" s="126"/>
      <c r="D7" s="121"/>
      <c r="E7" s="121"/>
      <c r="F7" s="112"/>
      <c r="G7" s="127"/>
      <c r="H7" s="122"/>
      <c r="I7" s="120"/>
      <c r="J7" s="121"/>
      <c r="K7" s="112"/>
      <c r="L7" s="122"/>
      <c r="M7" s="120"/>
      <c r="N7" s="121"/>
      <c r="O7" s="112"/>
      <c r="P7" s="122"/>
      <c r="Q7" s="120"/>
      <c r="R7" s="121"/>
      <c r="S7" s="112"/>
    </row>
    <row r="8" spans="1:19" ht="82.2" customHeight="1" x14ac:dyDescent="0.3">
      <c r="A8" s="120"/>
      <c r="B8" s="120"/>
      <c r="C8" s="126"/>
      <c r="D8" s="121"/>
      <c r="E8" s="121"/>
      <c r="F8" s="112"/>
      <c r="G8" s="127"/>
      <c r="H8" s="122"/>
      <c r="I8" s="120"/>
      <c r="J8" s="121"/>
      <c r="K8" s="112"/>
      <c r="L8" s="122"/>
      <c r="M8" s="120"/>
      <c r="N8" s="121"/>
      <c r="O8" s="112"/>
      <c r="P8" s="122"/>
      <c r="Q8" s="120"/>
      <c r="R8" s="121"/>
      <c r="S8" s="112"/>
    </row>
    <row r="9" spans="1:19" ht="24.75" customHeight="1" x14ac:dyDescent="0.3">
      <c r="A9" s="16"/>
      <c r="B9" s="72">
        <v>1</v>
      </c>
      <c r="C9" s="75">
        <v>2</v>
      </c>
      <c r="D9" s="72">
        <v>3</v>
      </c>
      <c r="E9" s="73">
        <v>4</v>
      </c>
      <c r="F9" s="73">
        <v>5</v>
      </c>
      <c r="G9" s="73">
        <v>6</v>
      </c>
      <c r="H9" s="72">
        <v>7</v>
      </c>
      <c r="I9" s="72">
        <v>8</v>
      </c>
      <c r="J9" s="73">
        <v>9</v>
      </c>
      <c r="K9" s="73">
        <v>10</v>
      </c>
      <c r="L9" s="2">
        <v>11</v>
      </c>
      <c r="M9" s="72">
        <v>12</v>
      </c>
      <c r="N9" s="73">
        <v>13</v>
      </c>
      <c r="O9" s="73">
        <v>14</v>
      </c>
      <c r="P9" s="74" t="s">
        <v>9</v>
      </c>
      <c r="Q9" s="72" t="s">
        <v>10</v>
      </c>
      <c r="R9" s="73" t="s">
        <v>11</v>
      </c>
      <c r="S9" s="73" t="s">
        <v>12</v>
      </c>
    </row>
    <row r="10" spans="1:19" s="6" customFormat="1" ht="28.2" customHeight="1" x14ac:dyDescent="0.3">
      <c r="A10" s="113" t="s">
        <v>13</v>
      </c>
      <c r="B10" s="113"/>
      <c r="C10" s="113"/>
      <c r="D10" s="3"/>
      <c r="E10" s="3"/>
      <c r="F10" s="3"/>
      <c r="G10" s="3"/>
      <c r="H10" s="4"/>
      <c r="I10" s="3"/>
      <c r="J10" s="3"/>
      <c r="K10" s="3"/>
      <c r="L10" s="4"/>
      <c r="M10" s="3"/>
      <c r="N10" s="3"/>
      <c r="O10" s="3"/>
      <c r="P10" s="5"/>
      <c r="Q10" s="3"/>
      <c r="R10" s="3"/>
      <c r="S10" s="3"/>
    </row>
    <row r="11" spans="1:19" ht="18.600000000000001" x14ac:dyDescent="0.3">
      <c r="A11" s="90" t="s">
        <v>14</v>
      </c>
      <c r="B11" s="8" t="s">
        <v>15</v>
      </c>
      <c r="C11" s="76">
        <f>C12+C13+C22</f>
        <v>93838.67</v>
      </c>
      <c r="D11" s="76">
        <f>D12+D13+D22</f>
        <v>93838.67</v>
      </c>
      <c r="E11" s="76">
        <f t="shared" ref="E11:S11" si="0">E12+E13+E22</f>
        <v>0</v>
      </c>
      <c r="F11" s="76">
        <f t="shared" si="0"/>
        <v>0</v>
      </c>
      <c r="G11" s="76">
        <f t="shared" si="0"/>
        <v>38338.269999999997</v>
      </c>
      <c r="H11" s="76">
        <f t="shared" si="0"/>
        <v>38492.59906</v>
      </c>
      <c r="I11" s="76">
        <f>I12+I13+I22</f>
        <v>38494.804060000002</v>
      </c>
      <c r="J11" s="76">
        <f t="shared" si="0"/>
        <v>0</v>
      </c>
      <c r="K11" s="76">
        <f t="shared" si="0"/>
        <v>0</v>
      </c>
      <c r="L11" s="76">
        <f t="shared" si="0"/>
        <v>33810.49149</v>
      </c>
      <c r="M11" s="76">
        <f t="shared" si="0"/>
        <v>33810.49149</v>
      </c>
      <c r="N11" s="76">
        <f t="shared" si="0"/>
        <v>0</v>
      </c>
      <c r="O11" s="76">
        <f t="shared" si="0"/>
        <v>0</v>
      </c>
      <c r="P11" s="76">
        <f t="shared" si="0"/>
        <v>4682.1075700000019</v>
      </c>
      <c r="Q11" s="76">
        <f t="shared" si="0"/>
        <v>4684.3125700000019</v>
      </c>
      <c r="R11" s="76">
        <f t="shared" si="0"/>
        <v>0</v>
      </c>
      <c r="S11" s="76">
        <f t="shared" si="0"/>
        <v>0</v>
      </c>
    </row>
    <row r="12" spans="1:19" ht="96.6" x14ac:dyDescent="0.3">
      <c r="A12" s="91" t="s">
        <v>16</v>
      </c>
      <c r="B12" s="67" t="s">
        <v>17</v>
      </c>
      <c r="C12" s="77">
        <f>D12</f>
        <v>0</v>
      </c>
      <c r="D12" s="77">
        <v>0</v>
      </c>
      <c r="E12" s="77">
        <v>0</v>
      </c>
      <c r="F12" s="77">
        <v>0</v>
      </c>
      <c r="G12" s="77">
        <v>0</v>
      </c>
      <c r="H12" s="77">
        <v>0</v>
      </c>
      <c r="I12" s="77">
        <v>2.2050000000000001</v>
      </c>
      <c r="J12" s="77">
        <v>0</v>
      </c>
      <c r="K12" s="77">
        <v>0</v>
      </c>
      <c r="L12" s="77">
        <f>M12+N12</f>
        <v>0</v>
      </c>
      <c r="M12" s="77">
        <v>0</v>
      </c>
      <c r="N12" s="77">
        <v>0</v>
      </c>
      <c r="O12" s="77">
        <v>0</v>
      </c>
      <c r="P12" s="77">
        <f>H12-L12</f>
        <v>0</v>
      </c>
      <c r="Q12" s="77">
        <f>I12-M12</f>
        <v>2.2050000000000001</v>
      </c>
      <c r="R12" s="77">
        <f>J12-N12</f>
        <v>0</v>
      </c>
      <c r="S12" s="77">
        <f>K12-O12</f>
        <v>0</v>
      </c>
    </row>
    <row r="13" spans="1:19" s="11" customFormat="1" ht="87" customHeight="1" x14ac:dyDescent="0.3">
      <c r="A13" s="90" t="s">
        <v>18</v>
      </c>
      <c r="B13" s="8" t="s">
        <v>19</v>
      </c>
      <c r="C13" s="76">
        <f>C14+C19</f>
        <v>93838.67</v>
      </c>
      <c r="D13" s="76">
        <f>D14+D19</f>
        <v>93838.67</v>
      </c>
      <c r="E13" s="76">
        <f t="shared" ref="E13:S13" si="1">E14+E19</f>
        <v>0</v>
      </c>
      <c r="F13" s="76">
        <f t="shared" si="1"/>
        <v>0</v>
      </c>
      <c r="G13" s="76">
        <f t="shared" si="1"/>
        <v>38338.269999999997</v>
      </c>
      <c r="H13" s="76">
        <f t="shared" si="1"/>
        <v>38492.59906</v>
      </c>
      <c r="I13" s="76">
        <f t="shared" si="1"/>
        <v>38492.59906</v>
      </c>
      <c r="J13" s="76">
        <f t="shared" si="1"/>
        <v>0</v>
      </c>
      <c r="K13" s="76">
        <f t="shared" si="1"/>
        <v>0</v>
      </c>
      <c r="L13" s="76">
        <f t="shared" si="1"/>
        <v>33810.49149</v>
      </c>
      <c r="M13" s="76">
        <f t="shared" si="1"/>
        <v>33810.49149</v>
      </c>
      <c r="N13" s="76">
        <f t="shared" si="1"/>
        <v>0</v>
      </c>
      <c r="O13" s="76">
        <f t="shared" si="1"/>
        <v>0</v>
      </c>
      <c r="P13" s="76">
        <f t="shared" si="1"/>
        <v>4682.1075700000019</v>
      </c>
      <c r="Q13" s="76">
        <f t="shared" si="1"/>
        <v>4682.1075700000019</v>
      </c>
      <c r="R13" s="76">
        <f t="shared" si="1"/>
        <v>0</v>
      </c>
      <c r="S13" s="76">
        <f t="shared" si="1"/>
        <v>0</v>
      </c>
    </row>
    <row r="14" spans="1:19" s="11" customFormat="1" ht="18.600000000000001" x14ac:dyDescent="0.3">
      <c r="A14" s="90" t="s">
        <v>20</v>
      </c>
      <c r="B14" s="8" t="s">
        <v>21</v>
      </c>
      <c r="C14" s="76">
        <f>C15+C16+C17+C18</f>
        <v>42735</v>
      </c>
      <c r="D14" s="76">
        <f>D15+D16+D17+D18</f>
        <v>42735</v>
      </c>
      <c r="E14" s="76">
        <f t="shared" ref="E14:S14" si="2">E15+E16+E17+E18</f>
        <v>0</v>
      </c>
      <c r="F14" s="76">
        <f t="shared" si="2"/>
        <v>0</v>
      </c>
      <c r="G14" s="76">
        <f t="shared" si="2"/>
        <v>15434.4</v>
      </c>
      <c r="H14" s="76">
        <f t="shared" si="2"/>
        <v>15532.445</v>
      </c>
      <c r="I14" s="76">
        <f t="shared" si="2"/>
        <v>15532.445</v>
      </c>
      <c r="J14" s="76">
        <f t="shared" si="2"/>
        <v>0</v>
      </c>
      <c r="K14" s="76">
        <f t="shared" si="2"/>
        <v>0</v>
      </c>
      <c r="L14" s="76">
        <f t="shared" si="2"/>
        <v>18534.844420000001</v>
      </c>
      <c r="M14" s="76">
        <f t="shared" si="2"/>
        <v>18534.844420000001</v>
      </c>
      <c r="N14" s="76">
        <f t="shared" si="2"/>
        <v>0</v>
      </c>
      <c r="O14" s="76">
        <f t="shared" si="2"/>
        <v>0</v>
      </c>
      <c r="P14" s="76">
        <f t="shared" si="2"/>
        <v>-3002.3994199999993</v>
      </c>
      <c r="Q14" s="76">
        <f t="shared" si="2"/>
        <v>-3002.3994199999993</v>
      </c>
      <c r="R14" s="76">
        <f t="shared" si="2"/>
        <v>0</v>
      </c>
      <c r="S14" s="76">
        <f t="shared" si="2"/>
        <v>0</v>
      </c>
    </row>
    <row r="15" spans="1:19" ht="85.8" customHeight="1" x14ac:dyDescent="0.3">
      <c r="A15" s="91" t="s">
        <v>22</v>
      </c>
      <c r="B15" s="10" t="s">
        <v>23</v>
      </c>
      <c r="C15" s="77">
        <f>D15</f>
        <v>22</v>
      </c>
      <c r="D15" s="77">
        <v>22</v>
      </c>
      <c r="E15" s="77">
        <v>0</v>
      </c>
      <c r="F15" s="77">
        <v>0</v>
      </c>
      <c r="G15" s="77">
        <v>11.4</v>
      </c>
      <c r="H15" s="77">
        <f>I15</f>
        <v>11.33037</v>
      </c>
      <c r="I15" s="77">
        <v>11.33037</v>
      </c>
      <c r="J15" s="77">
        <v>0</v>
      </c>
      <c r="K15" s="77">
        <v>0</v>
      </c>
      <c r="L15" s="77">
        <f>M15+N15</f>
        <v>9.8877400000000009</v>
      </c>
      <c r="M15" s="77">
        <v>9.8877400000000009</v>
      </c>
      <c r="N15" s="77">
        <v>0</v>
      </c>
      <c r="O15" s="77">
        <v>0</v>
      </c>
      <c r="P15" s="77">
        <f>H15-L15</f>
        <v>1.4426299999999994</v>
      </c>
      <c r="Q15" s="77">
        <f>I15-M15</f>
        <v>1.4426299999999994</v>
      </c>
      <c r="R15" s="77">
        <f>J15-N15</f>
        <v>0</v>
      </c>
      <c r="S15" s="77">
        <f>K15-O15</f>
        <v>0</v>
      </c>
    </row>
    <row r="16" spans="1:19" ht="85.2" customHeight="1" x14ac:dyDescent="0.3">
      <c r="A16" s="91" t="s">
        <v>24</v>
      </c>
      <c r="B16" s="10" t="s">
        <v>25</v>
      </c>
      <c r="C16" s="77">
        <f t="shared" ref="C16:C18" si="3">D16</f>
        <v>1728</v>
      </c>
      <c r="D16" s="77">
        <v>1728</v>
      </c>
      <c r="E16" s="77">
        <v>0</v>
      </c>
      <c r="F16" s="77">
        <v>0</v>
      </c>
      <c r="G16" s="77">
        <v>623</v>
      </c>
      <c r="H16" s="77">
        <f>I16</f>
        <v>817.09069999999997</v>
      </c>
      <c r="I16" s="77">
        <v>817.09069999999997</v>
      </c>
      <c r="J16" s="77">
        <v>0</v>
      </c>
      <c r="K16" s="77">
        <v>0</v>
      </c>
      <c r="L16" s="77">
        <f t="shared" ref="L16:L18" si="4">M16+N16</f>
        <v>517.58963000000006</v>
      </c>
      <c r="M16" s="77">
        <v>517.58963000000006</v>
      </c>
      <c r="N16" s="77">
        <v>0</v>
      </c>
      <c r="O16" s="77">
        <v>0</v>
      </c>
      <c r="P16" s="77">
        <f t="shared" ref="P16:S18" si="5">H16-L16</f>
        <v>299.50106999999991</v>
      </c>
      <c r="Q16" s="77">
        <f t="shared" si="5"/>
        <v>299.50106999999991</v>
      </c>
      <c r="R16" s="77">
        <f t="shared" si="5"/>
        <v>0</v>
      </c>
      <c r="S16" s="77">
        <f t="shared" si="5"/>
        <v>0</v>
      </c>
    </row>
    <row r="17" spans="1:19" ht="85.2" customHeight="1" x14ac:dyDescent="0.3">
      <c r="A17" s="91" t="s">
        <v>26</v>
      </c>
      <c r="B17" s="10" t="s">
        <v>27</v>
      </c>
      <c r="C17" s="77">
        <f t="shared" si="3"/>
        <v>11331</v>
      </c>
      <c r="D17" s="77">
        <v>11331</v>
      </c>
      <c r="E17" s="77">
        <v>0</v>
      </c>
      <c r="F17" s="77">
        <v>0</v>
      </c>
      <c r="G17" s="77">
        <v>3700</v>
      </c>
      <c r="H17" s="77">
        <f t="shared" ref="H17:H18" si="6">I17</f>
        <v>3834.0655099999999</v>
      </c>
      <c r="I17" s="77">
        <v>3834.0655099999999</v>
      </c>
      <c r="J17" s="77">
        <v>0</v>
      </c>
      <c r="K17" s="77">
        <v>0</v>
      </c>
      <c r="L17" s="77">
        <f t="shared" si="4"/>
        <v>4281.9993999999997</v>
      </c>
      <c r="M17" s="77">
        <v>4281.9993999999997</v>
      </c>
      <c r="N17" s="77">
        <v>0</v>
      </c>
      <c r="O17" s="77">
        <v>0</v>
      </c>
      <c r="P17" s="77">
        <f t="shared" si="5"/>
        <v>-447.93388999999979</v>
      </c>
      <c r="Q17" s="77">
        <f t="shared" si="5"/>
        <v>-447.93388999999979</v>
      </c>
      <c r="R17" s="77">
        <f t="shared" si="5"/>
        <v>0</v>
      </c>
      <c r="S17" s="77">
        <f t="shared" si="5"/>
        <v>0</v>
      </c>
    </row>
    <row r="18" spans="1:19" ht="93.6" x14ac:dyDescent="0.3">
      <c r="A18" s="91" t="s">
        <v>28</v>
      </c>
      <c r="B18" s="10" t="s">
        <v>29</v>
      </c>
      <c r="C18" s="77">
        <f t="shared" si="3"/>
        <v>29654</v>
      </c>
      <c r="D18" s="77">
        <v>29654</v>
      </c>
      <c r="E18" s="77">
        <v>0</v>
      </c>
      <c r="F18" s="77">
        <v>0</v>
      </c>
      <c r="G18" s="77">
        <v>11100</v>
      </c>
      <c r="H18" s="77">
        <f t="shared" si="6"/>
        <v>10869.958420000001</v>
      </c>
      <c r="I18" s="77">
        <v>10869.958420000001</v>
      </c>
      <c r="J18" s="77">
        <v>0</v>
      </c>
      <c r="K18" s="77">
        <v>0</v>
      </c>
      <c r="L18" s="77">
        <f t="shared" si="4"/>
        <v>13725.36765</v>
      </c>
      <c r="M18" s="77">
        <v>13725.36765</v>
      </c>
      <c r="N18" s="77">
        <v>0</v>
      </c>
      <c r="O18" s="77">
        <v>0</v>
      </c>
      <c r="P18" s="77">
        <f t="shared" si="5"/>
        <v>-2855.4092299999993</v>
      </c>
      <c r="Q18" s="77">
        <f t="shared" si="5"/>
        <v>-2855.4092299999993</v>
      </c>
      <c r="R18" s="77">
        <f t="shared" si="5"/>
        <v>0</v>
      </c>
      <c r="S18" s="77">
        <f t="shared" si="5"/>
        <v>0</v>
      </c>
    </row>
    <row r="19" spans="1:19" s="11" customFormat="1" ht="18.600000000000001" x14ac:dyDescent="0.3">
      <c r="A19" s="90" t="s">
        <v>30</v>
      </c>
      <c r="B19" s="8" t="s">
        <v>31</v>
      </c>
      <c r="C19" s="76">
        <f>C20+C21</f>
        <v>51103.67</v>
      </c>
      <c r="D19" s="76">
        <f>D20+D21</f>
        <v>51103.67</v>
      </c>
      <c r="E19" s="76">
        <f t="shared" ref="E19:S19" si="7">E20+E21</f>
        <v>0</v>
      </c>
      <c r="F19" s="76">
        <f t="shared" si="7"/>
        <v>0</v>
      </c>
      <c r="G19" s="76">
        <f t="shared" si="7"/>
        <v>22903.87</v>
      </c>
      <c r="H19" s="76">
        <f t="shared" si="7"/>
        <v>22960.154060000001</v>
      </c>
      <c r="I19" s="76">
        <f t="shared" si="7"/>
        <v>22960.154060000001</v>
      </c>
      <c r="J19" s="76">
        <f t="shared" si="7"/>
        <v>0</v>
      </c>
      <c r="K19" s="76">
        <f t="shared" si="7"/>
        <v>0</v>
      </c>
      <c r="L19" s="76">
        <f t="shared" si="7"/>
        <v>15275.647070000001</v>
      </c>
      <c r="M19" s="76">
        <f t="shared" si="7"/>
        <v>15275.647070000001</v>
      </c>
      <c r="N19" s="76">
        <f t="shared" si="7"/>
        <v>0</v>
      </c>
      <c r="O19" s="76">
        <f t="shared" si="7"/>
        <v>0</v>
      </c>
      <c r="P19" s="76">
        <f t="shared" si="7"/>
        <v>7684.5069900000008</v>
      </c>
      <c r="Q19" s="76">
        <f t="shared" si="7"/>
        <v>7684.5069900000008</v>
      </c>
      <c r="R19" s="76">
        <f t="shared" si="7"/>
        <v>0</v>
      </c>
      <c r="S19" s="76">
        <f t="shared" si="7"/>
        <v>0</v>
      </c>
    </row>
    <row r="20" spans="1:19" ht="31.2" x14ac:dyDescent="0.3">
      <c r="A20" s="91" t="s">
        <v>32</v>
      </c>
      <c r="B20" s="10" t="s">
        <v>33</v>
      </c>
      <c r="C20" s="77">
        <f>D20</f>
        <v>6125</v>
      </c>
      <c r="D20" s="77">
        <v>6125</v>
      </c>
      <c r="E20" s="77">
        <v>0</v>
      </c>
      <c r="F20" s="77">
        <v>0</v>
      </c>
      <c r="G20" s="77">
        <v>2662</v>
      </c>
      <c r="H20" s="77">
        <f>I20</f>
        <v>2748.07015</v>
      </c>
      <c r="I20" s="77">
        <v>2748.07015</v>
      </c>
      <c r="J20" s="77">
        <v>0</v>
      </c>
      <c r="K20" s="77">
        <v>0</v>
      </c>
      <c r="L20" s="77">
        <f>M20+N20</f>
        <v>1852.9443200000001</v>
      </c>
      <c r="M20" s="77">
        <v>1852.9443200000001</v>
      </c>
      <c r="N20" s="77">
        <v>0</v>
      </c>
      <c r="O20" s="77">
        <v>0</v>
      </c>
      <c r="P20" s="77">
        <f t="shared" ref="P20:S21" si="8">H20-L20</f>
        <v>895.12582999999995</v>
      </c>
      <c r="Q20" s="77">
        <f t="shared" si="8"/>
        <v>895.12582999999995</v>
      </c>
      <c r="R20" s="77">
        <f t="shared" si="8"/>
        <v>0</v>
      </c>
      <c r="S20" s="77">
        <f t="shared" si="8"/>
        <v>0</v>
      </c>
    </row>
    <row r="21" spans="1:19" ht="33" customHeight="1" x14ac:dyDescent="0.3">
      <c r="A21" s="91" t="s">
        <v>34</v>
      </c>
      <c r="B21" s="10" t="s">
        <v>35</v>
      </c>
      <c r="C21" s="77">
        <f>D21</f>
        <v>44978.67</v>
      </c>
      <c r="D21" s="77">
        <v>44978.67</v>
      </c>
      <c r="E21" s="77">
        <v>0</v>
      </c>
      <c r="F21" s="77">
        <v>0</v>
      </c>
      <c r="G21" s="77">
        <v>20241.87</v>
      </c>
      <c r="H21" s="77">
        <f>I21</f>
        <v>20212.083910000001</v>
      </c>
      <c r="I21" s="77">
        <v>20212.083910000001</v>
      </c>
      <c r="J21" s="77">
        <v>0</v>
      </c>
      <c r="K21" s="77">
        <v>0</v>
      </c>
      <c r="L21" s="77">
        <f>M21+N21</f>
        <v>13422.70275</v>
      </c>
      <c r="M21" s="77">
        <v>13422.70275</v>
      </c>
      <c r="N21" s="77">
        <v>0</v>
      </c>
      <c r="O21" s="77">
        <v>0</v>
      </c>
      <c r="P21" s="77">
        <f t="shared" si="8"/>
        <v>6789.3811600000008</v>
      </c>
      <c r="Q21" s="77">
        <f t="shared" si="8"/>
        <v>6789.3811600000008</v>
      </c>
      <c r="R21" s="77">
        <f t="shared" si="8"/>
        <v>0</v>
      </c>
      <c r="S21" s="77">
        <f t="shared" si="8"/>
        <v>0</v>
      </c>
    </row>
    <row r="22" spans="1:19" s="11" customFormat="1" ht="18.600000000000001" hidden="1" x14ac:dyDescent="0.3">
      <c r="A22" s="90" t="s">
        <v>36</v>
      </c>
      <c r="B22" s="8" t="s">
        <v>37</v>
      </c>
      <c r="C22" s="76">
        <f>C23</f>
        <v>0</v>
      </c>
      <c r="D22" s="76">
        <f>D23</f>
        <v>0</v>
      </c>
      <c r="E22" s="76">
        <f t="shared" ref="E22:S23" si="9">E23</f>
        <v>0</v>
      </c>
      <c r="F22" s="76">
        <f t="shared" si="9"/>
        <v>0</v>
      </c>
      <c r="G22" s="76">
        <f t="shared" si="9"/>
        <v>0</v>
      </c>
      <c r="H22" s="76">
        <f t="shared" si="9"/>
        <v>0</v>
      </c>
      <c r="I22" s="76">
        <f t="shared" si="9"/>
        <v>0</v>
      </c>
      <c r="J22" s="76">
        <f t="shared" si="9"/>
        <v>0</v>
      </c>
      <c r="K22" s="76">
        <f t="shared" si="9"/>
        <v>0</v>
      </c>
      <c r="L22" s="76">
        <f t="shared" si="9"/>
        <v>0</v>
      </c>
      <c r="M22" s="76">
        <f t="shared" si="9"/>
        <v>0</v>
      </c>
      <c r="N22" s="76">
        <f t="shared" si="9"/>
        <v>0</v>
      </c>
      <c r="O22" s="76">
        <f t="shared" si="9"/>
        <v>0</v>
      </c>
      <c r="P22" s="76">
        <f t="shared" si="9"/>
        <v>0</v>
      </c>
      <c r="Q22" s="76">
        <f t="shared" si="9"/>
        <v>0</v>
      </c>
      <c r="R22" s="76">
        <f t="shared" si="9"/>
        <v>0</v>
      </c>
      <c r="S22" s="76">
        <f t="shared" si="9"/>
        <v>0</v>
      </c>
    </row>
    <row r="23" spans="1:19" ht="99.6" hidden="1" customHeight="1" x14ac:dyDescent="0.3">
      <c r="A23" s="91" t="s">
        <v>38</v>
      </c>
      <c r="B23" s="10" t="s">
        <v>39</v>
      </c>
      <c r="C23" s="77">
        <f>C24</f>
        <v>0</v>
      </c>
      <c r="D23" s="77">
        <f>D24</f>
        <v>0</v>
      </c>
      <c r="E23" s="77">
        <f t="shared" si="9"/>
        <v>0</v>
      </c>
      <c r="F23" s="77">
        <f t="shared" si="9"/>
        <v>0</v>
      </c>
      <c r="G23" s="77">
        <f t="shared" si="9"/>
        <v>0</v>
      </c>
      <c r="H23" s="77">
        <f t="shared" si="9"/>
        <v>0</v>
      </c>
      <c r="I23" s="77">
        <f t="shared" si="9"/>
        <v>0</v>
      </c>
      <c r="J23" s="77">
        <v>0</v>
      </c>
      <c r="K23" s="77">
        <v>0</v>
      </c>
      <c r="L23" s="77">
        <f>M23+N23</f>
        <v>0</v>
      </c>
      <c r="M23" s="77">
        <f>M24</f>
        <v>0</v>
      </c>
      <c r="N23" s="77">
        <v>0</v>
      </c>
      <c r="O23" s="77">
        <v>0</v>
      </c>
      <c r="P23" s="77">
        <f>H23+L23</f>
        <v>0</v>
      </c>
      <c r="Q23" s="77">
        <f>I23+M23</f>
        <v>0</v>
      </c>
      <c r="R23" s="77">
        <f t="shared" ref="R23:S24" si="10">J23-N23</f>
        <v>0</v>
      </c>
      <c r="S23" s="77">
        <f t="shared" si="10"/>
        <v>0</v>
      </c>
    </row>
    <row r="24" spans="1:19" ht="50.4" hidden="1" customHeight="1" x14ac:dyDescent="0.3">
      <c r="A24" s="91" t="s">
        <v>40</v>
      </c>
      <c r="B24" s="10" t="s">
        <v>41</v>
      </c>
      <c r="C24" s="77">
        <v>0</v>
      </c>
      <c r="D24" s="77">
        <v>0</v>
      </c>
      <c r="E24" s="77">
        <v>0</v>
      </c>
      <c r="F24" s="77">
        <v>0</v>
      </c>
      <c r="G24" s="77">
        <v>0</v>
      </c>
      <c r="H24" s="77">
        <v>0</v>
      </c>
      <c r="I24" s="77">
        <v>0</v>
      </c>
      <c r="J24" s="77">
        <v>0</v>
      </c>
      <c r="K24" s="77">
        <v>0</v>
      </c>
      <c r="L24" s="77">
        <f>M24+N24</f>
        <v>0</v>
      </c>
      <c r="M24" s="77">
        <v>0</v>
      </c>
      <c r="N24" s="77">
        <v>0</v>
      </c>
      <c r="O24" s="77">
        <v>0</v>
      </c>
      <c r="P24" s="77">
        <f>H24+L24</f>
        <v>0</v>
      </c>
      <c r="Q24" s="77">
        <f>I24+M24</f>
        <v>0</v>
      </c>
      <c r="R24" s="77">
        <f t="shared" si="10"/>
        <v>0</v>
      </c>
      <c r="S24" s="77">
        <f t="shared" si="10"/>
        <v>0</v>
      </c>
    </row>
    <row r="25" spans="1:19" s="11" customFormat="1" ht="18.600000000000001" x14ac:dyDescent="0.3">
      <c r="A25" s="90" t="s">
        <v>42</v>
      </c>
      <c r="B25" s="8" t="s">
        <v>43</v>
      </c>
      <c r="C25" s="76">
        <f>C26+C30</f>
        <v>770</v>
      </c>
      <c r="D25" s="76">
        <f t="shared" ref="D25:K25" si="11">D26+D30</f>
        <v>770</v>
      </c>
      <c r="E25" s="76">
        <f>E26+E30+E32</f>
        <v>15483.438049999999</v>
      </c>
      <c r="F25" s="76">
        <f>F26+F30+F32</f>
        <v>0</v>
      </c>
      <c r="G25" s="76">
        <f t="shared" si="11"/>
        <v>316.10000000000002</v>
      </c>
      <c r="H25" s="76">
        <f>I25+J25</f>
        <v>15658.830909999999</v>
      </c>
      <c r="I25" s="76">
        <f>I26+I30+I32</f>
        <v>515.37031000000002</v>
      </c>
      <c r="J25" s="76">
        <f>J26+J30+J32</f>
        <v>15143.460599999999</v>
      </c>
      <c r="K25" s="76">
        <f t="shared" si="11"/>
        <v>0</v>
      </c>
      <c r="L25" s="76">
        <f>M25+N25</f>
        <v>1007.16147</v>
      </c>
      <c r="M25" s="76">
        <f>M26+M30+M32</f>
        <v>332.48622999999998</v>
      </c>
      <c r="N25" s="76">
        <f t="shared" ref="N25:S25" si="12">N26+N30+N32</f>
        <v>674.67524000000003</v>
      </c>
      <c r="O25" s="76">
        <f t="shared" si="12"/>
        <v>0</v>
      </c>
      <c r="P25" s="76">
        <f>Q25+R25</f>
        <v>14651.669439999998</v>
      </c>
      <c r="Q25" s="76">
        <f>I25-M25</f>
        <v>182.88408000000004</v>
      </c>
      <c r="R25" s="76">
        <f t="shared" si="12"/>
        <v>14468.785359999998</v>
      </c>
      <c r="S25" s="76">
        <f t="shared" si="12"/>
        <v>0</v>
      </c>
    </row>
    <row r="26" spans="1:19" ht="19.2" x14ac:dyDescent="0.3">
      <c r="A26" s="91" t="s">
        <v>44</v>
      </c>
      <c r="B26" s="10" t="s">
        <v>45</v>
      </c>
      <c r="C26" s="77">
        <f>C27+C28+C29</f>
        <v>760</v>
      </c>
      <c r="D26" s="77">
        <f t="shared" ref="D26:O26" si="13">D27+D28+D29</f>
        <v>760</v>
      </c>
      <c r="E26" s="77">
        <f t="shared" si="13"/>
        <v>0</v>
      </c>
      <c r="F26" s="77">
        <f t="shared" si="13"/>
        <v>0</v>
      </c>
      <c r="G26" s="77">
        <f t="shared" si="13"/>
        <v>312</v>
      </c>
      <c r="H26" s="77">
        <f t="shared" si="13"/>
        <v>513.00315999999998</v>
      </c>
      <c r="I26" s="77">
        <f t="shared" si="13"/>
        <v>513.00315999999998</v>
      </c>
      <c r="J26" s="77">
        <f t="shared" si="13"/>
        <v>0</v>
      </c>
      <c r="K26" s="77">
        <f t="shared" si="13"/>
        <v>0</v>
      </c>
      <c r="L26" s="77">
        <f t="shared" si="13"/>
        <v>317.59050999999999</v>
      </c>
      <c r="M26" s="77">
        <f t="shared" si="13"/>
        <v>317.59050999999999</v>
      </c>
      <c r="N26" s="77">
        <f t="shared" si="13"/>
        <v>0</v>
      </c>
      <c r="O26" s="77">
        <f t="shared" si="13"/>
        <v>0</v>
      </c>
      <c r="P26" s="77">
        <f>H26-L26</f>
        <v>195.41264999999999</v>
      </c>
      <c r="Q26" s="77">
        <f>I26-M26</f>
        <v>195.41264999999999</v>
      </c>
      <c r="R26" s="77">
        <f t="shared" ref="R26:S26" si="14">R28+R29</f>
        <v>0</v>
      </c>
      <c r="S26" s="77">
        <f t="shared" si="14"/>
        <v>0</v>
      </c>
    </row>
    <row r="27" spans="1:19" ht="135.6" hidden="1" customHeight="1" x14ac:dyDescent="0.3">
      <c r="A27" s="91">
        <v>21080900</v>
      </c>
      <c r="B27" s="10" t="s">
        <v>137</v>
      </c>
      <c r="C27" s="77">
        <f>D27</f>
        <v>0</v>
      </c>
      <c r="D27" s="77">
        <v>0</v>
      </c>
      <c r="E27" s="77">
        <v>0</v>
      </c>
      <c r="F27" s="77">
        <v>0</v>
      </c>
      <c r="G27" s="77">
        <v>0</v>
      </c>
      <c r="H27" s="77">
        <f>I27</f>
        <v>0</v>
      </c>
      <c r="I27" s="77">
        <v>0</v>
      </c>
      <c r="J27" s="77">
        <v>0</v>
      </c>
      <c r="K27" s="77">
        <v>0</v>
      </c>
      <c r="L27" s="77">
        <f>M27+N27</f>
        <v>0</v>
      </c>
      <c r="M27" s="77">
        <v>0</v>
      </c>
      <c r="N27" s="77">
        <v>0</v>
      </c>
      <c r="O27" s="77">
        <v>0</v>
      </c>
      <c r="P27" s="77">
        <f>H27-L27</f>
        <v>0</v>
      </c>
      <c r="Q27" s="77">
        <f>I27-M27</f>
        <v>0</v>
      </c>
      <c r="R27" s="77">
        <f t="shared" ref="R27:S29" si="15">J27-N27</f>
        <v>0</v>
      </c>
      <c r="S27" s="77">
        <f t="shared" si="15"/>
        <v>0</v>
      </c>
    </row>
    <row r="28" spans="1:19" ht="42" customHeight="1" x14ac:dyDescent="0.3">
      <c r="A28" s="91" t="s">
        <v>46</v>
      </c>
      <c r="B28" s="10" t="s">
        <v>47</v>
      </c>
      <c r="C28" s="77">
        <f>D28</f>
        <v>380</v>
      </c>
      <c r="D28" s="77">
        <v>380</v>
      </c>
      <c r="E28" s="77">
        <v>0</v>
      </c>
      <c r="F28" s="77">
        <v>0</v>
      </c>
      <c r="G28" s="77">
        <v>156</v>
      </c>
      <c r="H28" s="77">
        <f>I28</f>
        <v>160.93736999999999</v>
      </c>
      <c r="I28" s="77">
        <v>160.93736999999999</v>
      </c>
      <c r="J28" s="77">
        <v>0</v>
      </c>
      <c r="K28" s="77">
        <v>0</v>
      </c>
      <c r="L28" s="77">
        <f>M28+N28</f>
        <v>158.16251</v>
      </c>
      <c r="M28" s="77">
        <v>158.16251</v>
      </c>
      <c r="N28" s="77">
        <v>0</v>
      </c>
      <c r="O28" s="77">
        <v>0</v>
      </c>
      <c r="P28" s="77">
        <f>H28-L28</f>
        <v>2.7748599999999897</v>
      </c>
      <c r="Q28" s="77">
        <f>I28-M28</f>
        <v>2.7748599999999897</v>
      </c>
      <c r="R28" s="77">
        <f t="shared" si="15"/>
        <v>0</v>
      </c>
      <c r="S28" s="77">
        <f t="shared" si="15"/>
        <v>0</v>
      </c>
    </row>
    <row r="29" spans="1:19" ht="157.19999999999999" customHeight="1" x14ac:dyDescent="0.3">
      <c r="A29" s="91" t="s">
        <v>48</v>
      </c>
      <c r="B29" s="62" t="s">
        <v>123</v>
      </c>
      <c r="C29" s="77">
        <f>D29</f>
        <v>380</v>
      </c>
      <c r="D29" s="77">
        <v>380</v>
      </c>
      <c r="E29" s="77">
        <v>0</v>
      </c>
      <c r="F29" s="77">
        <v>0</v>
      </c>
      <c r="G29" s="77">
        <v>156</v>
      </c>
      <c r="H29" s="77">
        <f>I29</f>
        <v>352.06578999999999</v>
      </c>
      <c r="I29" s="77">
        <v>352.06578999999999</v>
      </c>
      <c r="J29" s="77">
        <v>0</v>
      </c>
      <c r="K29" s="77">
        <v>0</v>
      </c>
      <c r="L29" s="77">
        <f>M29+N29</f>
        <v>159.428</v>
      </c>
      <c r="M29" s="77">
        <v>159.428</v>
      </c>
      <c r="N29" s="77">
        <v>0</v>
      </c>
      <c r="O29" s="77">
        <v>0</v>
      </c>
      <c r="P29" s="77">
        <f>H29-L29</f>
        <v>192.63779</v>
      </c>
      <c r="Q29" s="77">
        <f>I29-M29</f>
        <v>192.63779</v>
      </c>
      <c r="R29" s="77">
        <f t="shared" si="15"/>
        <v>0</v>
      </c>
      <c r="S29" s="77">
        <f t="shared" si="15"/>
        <v>0</v>
      </c>
    </row>
    <row r="30" spans="1:19" ht="31.8" customHeight="1" x14ac:dyDescent="0.3">
      <c r="A30" s="91">
        <v>24000000</v>
      </c>
      <c r="B30" s="10" t="s">
        <v>111</v>
      </c>
      <c r="C30" s="77">
        <f>C31</f>
        <v>10</v>
      </c>
      <c r="D30" s="77">
        <f t="shared" ref="D30:S30" si="16">D31</f>
        <v>10</v>
      </c>
      <c r="E30" s="77">
        <f t="shared" si="16"/>
        <v>0</v>
      </c>
      <c r="F30" s="77">
        <f t="shared" si="16"/>
        <v>0</v>
      </c>
      <c r="G30" s="77">
        <f t="shared" si="16"/>
        <v>4.0999999999999996</v>
      </c>
      <c r="H30" s="77">
        <f t="shared" si="16"/>
        <v>2.3671500000000001</v>
      </c>
      <c r="I30" s="77">
        <f t="shared" si="16"/>
        <v>2.3671500000000001</v>
      </c>
      <c r="J30" s="77">
        <f t="shared" si="16"/>
        <v>0</v>
      </c>
      <c r="K30" s="77">
        <f t="shared" si="16"/>
        <v>0</v>
      </c>
      <c r="L30" s="77">
        <f t="shared" si="16"/>
        <v>14.895720000000001</v>
      </c>
      <c r="M30" s="77">
        <f t="shared" si="16"/>
        <v>14.895720000000001</v>
      </c>
      <c r="N30" s="77">
        <f t="shared" si="16"/>
        <v>0</v>
      </c>
      <c r="O30" s="77">
        <f t="shared" si="16"/>
        <v>0</v>
      </c>
      <c r="P30" s="77">
        <f t="shared" si="16"/>
        <v>-12.52857</v>
      </c>
      <c r="Q30" s="77">
        <f t="shared" si="16"/>
        <v>-12.52857</v>
      </c>
      <c r="R30" s="77">
        <f t="shared" si="16"/>
        <v>0</v>
      </c>
      <c r="S30" s="77">
        <f t="shared" si="16"/>
        <v>0</v>
      </c>
    </row>
    <row r="31" spans="1:19" ht="19.2" x14ac:dyDescent="0.3">
      <c r="A31" s="91" t="s">
        <v>49</v>
      </c>
      <c r="B31" s="10" t="s">
        <v>45</v>
      </c>
      <c r="C31" s="77">
        <f>D31</f>
        <v>10</v>
      </c>
      <c r="D31" s="77">
        <v>10</v>
      </c>
      <c r="E31" s="77">
        <v>0</v>
      </c>
      <c r="F31" s="77">
        <v>0</v>
      </c>
      <c r="G31" s="77">
        <v>4.0999999999999996</v>
      </c>
      <c r="H31" s="77">
        <f>I31</f>
        <v>2.3671500000000001</v>
      </c>
      <c r="I31" s="77">
        <v>2.3671500000000001</v>
      </c>
      <c r="J31" s="77">
        <v>0</v>
      </c>
      <c r="K31" s="77">
        <v>0</v>
      </c>
      <c r="L31" s="77">
        <f>M31+N31</f>
        <v>14.895720000000001</v>
      </c>
      <c r="M31" s="77">
        <v>14.895720000000001</v>
      </c>
      <c r="N31" s="77">
        <v>0</v>
      </c>
      <c r="O31" s="77">
        <v>0</v>
      </c>
      <c r="P31" s="77">
        <f>H31-L31</f>
        <v>-12.52857</v>
      </c>
      <c r="Q31" s="77">
        <f>I31-M31</f>
        <v>-12.52857</v>
      </c>
      <c r="R31" s="77">
        <f>J31-N31</f>
        <v>0</v>
      </c>
      <c r="S31" s="77">
        <f>K31-O31</f>
        <v>0</v>
      </c>
    </row>
    <row r="32" spans="1:19" s="11" customFormat="1" ht="31.2" x14ac:dyDescent="0.3">
      <c r="A32" s="90" t="s">
        <v>58</v>
      </c>
      <c r="B32" s="8" t="s">
        <v>59</v>
      </c>
      <c r="C32" s="76">
        <f>C33+C34</f>
        <v>15483.438049999999</v>
      </c>
      <c r="D32" s="76">
        <f t="shared" ref="D32:S32" si="17">D33+D34</f>
        <v>0</v>
      </c>
      <c r="E32" s="76">
        <f t="shared" si="17"/>
        <v>15483.438049999999</v>
      </c>
      <c r="F32" s="76">
        <f t="shared" si="17"/>
        <v>0</v>
      </c>
      <c r="G32" s="76">
        <f t="shared" si="17"/>
        <v>0</v>
      </c>
      <c r="H32" s="76">
        <f t="shared" si="17"/>
        <v>15143.460599999999</v>
      </c>
      <c r="I32" s="76">
        <f t="shared" si="17"/>
        <v>0</v>
      </c>
      <c r="J32" s="76">
        <f t="shared" si="17"/>
        <v>15143.460599999999</v>
      </c>
      <c r="K32" s="76">
        <f t="shared" si="17"/>
        <v>0</v>
      </c>
      <c r="L32" s="76">
        <f t="shared" si="17"/>
        <v>674.67524000000003</v>
      </c>
      <c r="M32" s="76">
        <f t="shared" si="17"/>
        <v>0</v>
      </c>
      <c r="N32" s="76">
        <f t="shared" si="17"/>
        <v>674.67524000000003</v>
      </c>
      <c r="O32" s="76">
        <f t="shared" si="17"/>
        <v>0</v>
      </c>
      <c r="P32" s="76">
        <f t="shared" si="17"/>
        <v>14468.785359999998</v>
      </c>
      <c r="Q32" s="76">
        <f t="shared" si="17"/>
        <v>0</v>
      </c>
      <c r="R32" s="76">
        <f t="shared" si="17"/>
        <v>14468.785359999998</v>
      </c>
      <c r="S32" s="76">
        <f t="shared" si="17"/>
        <v>0</v>
      </c>
    </row>
    <row r="33" spans="1:20" ht="73.8" customHeight="1" x14ac:dyDescent="0.3">
      <c r="A33" s="91">
        <v>25010000</v>
      </c>
      <c r="B33" s="10" t="s">
        <v>112</v>
      </c>
      <c r="C33" s="77">
        <f>D33+E33</f>
        <v>1120.1410000000001</v>
      </c>
      <c r="D33" s="77">
        <v>0</v>
      </c>
      <c r="E33" s="77">
        <v>1120.1410000000001</v>
      </c>
      <c r="F33" s="77">
        <v>0</v>
      </c>
      <c r="G33" s="77">
        <v>0</v>
      </c>
      <c r="H33" s="77">
        <f>I33+J33</f>
        <v>780.16354999999999</v>
      </c>
      <c r="I33" s="77">
        <v>0</v>
      </c>
      <c r="J33" s="77">
        <v>780.16354999999999</v>
      </c>
      <c r="K33" s="77">
        <v>0</v>
      </c>
      <c r="L33" s="77">
        <f>M33+N33</f>
        <v>559.16497000000004</v>
      </c>
      <c r="M33" s="77">
        <v>0</v>
      </c>
      <c r="N33" s="77">
        <v>559.16497000000004</v>
      </c>
      <c r="O33" s="77">
        <v>0</v>
      </c>
      <c r="P33" s="77">
        <f>Q33+R33</f>
        <v>220.99857999999995</v>
      </c>
      <c r="Q33" s="77">
        <f t="shared" ref="Q33:S34" si="18">I33-M33</f>
        <v>0</v>
      </c>
      <c r="R33" s="77">
        <f t="shared" si="18"/>
        <v>220.99857999999995</v>
      </c>
      <c r="S33" s="77">
        <f t="shared" si="18"/>
        <v>0</v>
      </c>
    </row>
    <row r="34" spans="1:20" ht="46.2" customHeight="1" x14ac:dyDescent="0.3">
      <c r="A34" s="91" t="s">
        <v>60</v>
      </c>
      <c r="B34" s="10" t="s">
        <v>61</v>
      </c>
      <c r="C34" s="77">
        <f>D34+E34</f>
        <v>14363.297049999999</v>
      </c>
      <c r="D34" s="77">
        <v>0</v>
      </c>
      <c r="E34" s="77">
        <v>14363.297049999999</v>
      </c>
      <c r="F34" s="77">
        <v>0</v>
      </c>
      <c r="G34" s="77">
        <v>0</v>
      </c>
      <c r="H34" s="77">
        <f>I34+J34</f>
        <v>14363.297049999999</v>
      </c>
      <c r="I34" s="77">
        <v>0</v>
      </c>
      <c r="J34" s="77">
        <v>14363.297049999999</v>
      </c>
      <c r="K34" s="77">
        <v>0</v>
      </c>
      <c r="L34" s="77">
        <f>M34+N34</f>
        <v>115.51027000000001</v>
      </c>
      <c r="M34" s="77">
        <v>0</v>
      </c>
      <c r="N34" s="77">
        <v>115.51027000000001</v>
      </c>
      <c r="O34" s="77">
        <v>0</v>
      </c>
      <c r="P34" s="77">
        <f>Q34+R34</f>
        <v>14247.786779999999</v>
      </c>
      <c r="Q34" s="77">
        <f t="shared" si="18"/>
        <v>0</v>
      </c>
      <c r="R34" s="77">
        <f t="shared" si="18"/>
        <v>14247.786779999999</v>
      </c>
      <c r="S34" s="77">
        <f t="shared" si="18"/>
        <v>0</v>
      </c>
    </row>
    <row r="35" spans="1:20" s="11" customFormat="1" ht="31.2" x14ac:dyDescent="0.3">
      <c r="A35" s="90" t="s">
        <v>50</v>
      </c>
      <c r="B35" s="8" t="s">
        <v>51</v>
      </c>
      <c r="C35" s="76">
        <f>C37</f>
        <v>0</v>
      </c>
      <c r="D35" s="76">
        <f>D37</f>
        <v>0</v>
      </c>
      <c r="E35" s="76">
        <f t="shared" ref="E35:S35" si="19">E37</f>
        <v>0</v>
      </c>
      <c r="F35" s="76">
        <f t="shared" si="19"/>
        <v>0</v>
      </c>
      <c r="G35" s="76">
        <f t="shared" si="19"/>
        <v>0</v>
      </c>
      <c r="H35" s="76">
        <f t="shared" si="19"/>
        <v>0</v>
      </c>
      <c r="I35" s="76">
        <f t="shared" si="19"/>
        <v>0</v>
      </c>
      <c r="J35" s="76">
        <f t="shared" si="19"/>
        <v>0</v>
      </c>
      <c r="K35" s="76">
        <f t="shared" si="19"/>
        <v>0</v>
      </c>
      <c r="L35" s="76">
        <f t="shared" si="19"/>
        <v>0</v>
      </c>
      <c r="M35" s="76">
        <f t="shared" si="19"/>
        <v>0</v>
      </c>
      <c r="N35" s="76">
        <f t="shared" si="19"/>
        <v>0</v>
      </c>
      <c r="O35" s="76">
        <f t="shared" si="19"/>
        <v>0</v>
      </c>
      <c r="P35" s="76">
        <f t="shared" si="19"/>
        <v>0</v>
      </c>
      <c r="Q35" s="76">
        <f t="shared" si="19"/>
        <v>0</v>
      </c>
      <c r="R35" s="76">
        <f t="shared" si="19"/>
        <v>0</v>
      </c>
      <c r="S35" s="76">
        <f t="shared" si="19"/>
        <v>0</v>
      </c>
    </row>
    <row r="36" spans="1:20" ht="145.80000000000001" hidden="1" customHeight="1" x14ac:dyDescent="0.3">
      <c r="A36" s="9">
        <v>31010000</v>
      </c>
      <c r="B36" s="10" t="s">
        <v>113</v>
      </c>
      <c r="C36" s="77">
        <f>C37</f>
        <v>0</v>
      </c>
      <c r="D36" s="77">
        <f t="shared" ref="D36:S36" si="20">D37</f>
        <v>0</v>
      </c>
      <c r="E36" s="77">
        <f t="shared" si="20"/>
        <v>0</v>
      </c>
      <c r="F36" s="77">
        <f t="shared" si="20"/>
        <v>0</v>
      </c>
      <c r="G36" s="77">
        <f t="shared" si="20"/>
        <v>0</v>
      </c>
      <c r="H36" s="77">
        <f t="shared" si="20"/>
        <v>0</v>
      </c>
      <c r="I36" s="77">
        <f t="shared" si="20"/>
        <v>0</v>
      </c>
      <c r="J36" s="77">
        <f t="shared" si="20"/>
        <v>0</v>
      </c>
      <c r="K36" s="77">
        <f t="shared" si="20"/>
        <v>0</v>
      </c>
      <c r="L36" s="77">
        <f t="shared" si="20"/>
        <v>0</v>
      </c>
      <c r="M36" s="77">
        <f t="shared" si="20"/>
        <v>0</v>
      </c>
      <c r="N36" s="77">
        <f t="shared" si="20"/>
        <v>0</v>
      </c>
      <c r="O36" s="77">
        <f t="shared" si="20"/>
        <v>0</v>
      </c>
      <c r="P36" s="77">
        <f t="shared" si="20"/>
        <v>0</v>
      </c>
      <c r="Q36" s="77">
        <f t="shared" si="20"/>
        <v>0</v>
      </c>
      <c r="R36" s="77">
        <f t="shared" si="20"/>
        <v>0</v>
      </c>
      <c r="S36" s="77">
        <f t="shared" si="20"/>
        <v>0</v>
      </c>
    </row>
    <row r="37" spans="1:20" ht="140.4" hidden="1" x14ac:dyDescent="0.3">
      <c r="A37" s="9" t="s">
        <v>52</v>
      </c>
      <c r="B37" s="10" t="s">
        <v>53</v>
      </c>
      <c r="C37" s="77">
        <f>D37+E37</f>
        <v>0</v>
      </c>
      <c r="D37" s="77">
        <v>0</v>
      </c>
      <c r="E37" s="77">
        <v>0</v>
      </c>
      <c r="F37" s="77">
        <v>0</v>
      </c>
      <c r="G37" s="77">
        <v>0</v>
      </c>
      <c r="H37" s="77">
        <f>I37</f>
        <v>0</v>
      </c>
      <c r="I37" s="77">
        <v>0</v>
      </c>
      <c r="J37" s="77">
        <v>0</v>
      </c>
      <c r="K37" s="77">
        <v>0</v>
      </c>
      <c r="L37" s="77">
        <f>M37+N37</f>
        <v>0</v>
      </c>
      <c r="M37" s="77">
        <v>0</v>
      </c>
      <c r="N37" s="77">
        <v>0</v>
      </c>
      <c r="O37" s="77">
        <v>0</v>
      </c>
      <c r="P37" s="77">
        <f>H37-L37</f>
        <v>0</v>
      </c>
      <c r="Q37" s="77">
        <f>I37-M37</f>
        <v>0</v>
      </c>
      <c r="R37" s="77">
        <f>J37-N37</f>
        <v>0</v>
      </c>
      <c r="S37" s="77">
        <f>K37-O37</f>
        <v>0</v>
      </c>
    </row>
    <row r="38" spans="1:20" s="11" customFormat="1" ht="52.2" customHeight="1" x14ac:dyDescent="0.3">
      <c r="A38" s="114" t="s">
        <v>62</v>
      </c>
      <c r="B38" s="114"/>
      <c r="C38" s="76">
        <f>D38+E38</f>
        <v>110092.10805</v>
      </c>
      <c r="D38" s="76">
        <f>D11+D25+D35</f>
        <v>94608.67</v>
      </c>
      <c r="E38" s="76">
        <f>E11+E25</f>
        <v>15483.438049999999</v>
      </c>
      <c r="F38" s="76">
        <f>F11+F25+F35</f>
        <v>0</v>
      </c>
      <c r="G38" s="76">
        <f>G11+G25+G35</f>
        <v>38654.369999999995</v>
      </c>
      <c r="H38" s="76">
        <f>I38+J38</f>
        <v>54153.634969999999</v>
      </c>
      <c r="I38" s="76">
        <f>I11+I25+I35</f>
        <v>39010.174370000001</v>
      </c>
      <c r="J38" s="76">
        <f>J11+J25</f>
        <v>15143.460599999999</v>
      </c>
      <c r="K38" s="76">
        <f t="shared" ref="K38:S38" si="21">K11+K25+K35</f>
        <v>0</v>
      </c>
      <c r="L38" s="76">
        <f t="shared" si="21"/>
        <v>34817.652959999999</v>
      </c>
      <c r="M38" s="76">
        <f t="shared" si="21"/>
        <v>34142.977720000003</v>
      </c>
      <c r="N38" s="76">
        <f t="shared" si="21"/>
        <v>674.67524000000003</v>
      </c>
      <c r="O38" s="76">
        <f t="shared" si="21"/>
        <v>0</v>
      </c>
      <c r="P38" s="76">
        <f t="shared" si="21"/>
        <v>19333.777009999998</v>
      </c>
      <c r="Q38" s="76">
        <f t="shared" si="21"/>
        <v>4867.1966500000017</v>
      </c>
      <c r="R38" s="76">
        <f t="shared" si="21"/>
        <v>14468.785359999998</v>
      </c>
      <c r="S38" s="76">
        <f t="shared" si="21"/>
        <v>0</v>
      </c>
    </row>
    <row r="39" spans="1:20" s="11" customFormat="1" ht="24" customHeight="1" x14ac:dyDescent="0.3">
      <c r="A39" s="90" t="s">
        <v>54</v>
      </c>
      <c r="B39" s="8" t="s">
        <v>55</v>
      </c>
      <c r="C39" s="76">
        <f>C40+C41+C42+C43</f>
        <v>126138.41035999999</v>
      </c>
      <c r="D39" s="76">
        <f>D40+D41+D42+D43</f>
        <v>110838.41035999999</v>
      </c>
      <c r="E39" s="76">
        <f>E40+E41+E42+E43</f>
        <v>15300</v>
      </c>
      <c r="F39" s="76">
        <f>F40+F41+F42+F43</f>
        <v>15300</v>
      </c>
      <c r="G39" s="76">
        <f>G40+G41+G42+G43</f>
        <v>54853.110359999999</v>
      </c>
      <c r="H39" s="76">
        <f t="shared" ref="H39:O39" si="22">H40+H41+H42+H43</f>
        <v>44096.958749999998</v>
      </c>
      <c r="I39" s="76">
        <f t="shared" si="22"/>
        <v>39486.5</v>
      </c>
      <c r="J39" s="76">
        <f t="shared" si="22"/>
        <v>4610.4587499999998</v>
      </c>
      <c r="K39" s="76">
        <f t="shared" si="22"/>
        <v>4610.4587499999998</v>
      </c>
      <c r="L39" s="76">
        <f t="shared" si="22"/>
        <v>35920.400000000001</v>
      </c>
      <c r="M39" s="76">
        <f t="shared" si="22"/>
        <v>35920.400000000001</v>
      </c>
      <c r="N39" s="76">
        <f t="shared" si="22"/>
        <v>0</v>
      </c>
      <c r="O39" s="76">
        <f t="shared" si="22"/>
        <v>0</v>
      </c>
      <c r="P39" s="76">
        <f>P40+P41+P42+P43</f>
        <v>8176.5587499999956</v>
      </c>
      <c r="Q39" s="76">
        <f>Q40+Q41+Q42+Q43</f>
        <v>3566.0999999999958</v>
      </c>
      <c r="R39" s="76">
        <f>R40+R41+R42+R43</f>
        <v>0</v>
      </c>
      <c r="S39" s="76">
        <f>S40+S41+S42+S43</f>
        <v>0</v>
      </c>
    </row>
    <row r="40" spans="1:20" ht="31.2" x14ac:dyDescent="0.3">
      <c r="A40" s="91" t="s">
        <v>56</v>
      </c>
      <c r="B40" s="10" t="s">
        <v>57</v>
      </c>
      <c r="C40" s="77">
        <f>D40+E40</f>
        <v>95351</v>
      </c>
      <c r="D40" s="77">
        <v>95351</v>
      </c>
      <c r="E40" s="77">
        <v>0</v>
      </c>
      <c r="F40" s="77">
        <v>0</v>
      </c>
      <c r="G40" s="77">
        <v>39365.699999999997</v>
      </c>
      <c r="H40" s="77">
        <f>I40</f>
        <v>39365.699999999997</v>
      </c>
      <c r="I40" s="77">
        <v>39365.699999999997</v>
      </c>
      <c r="J40" s="77">
        <v>0</v>
      </c>
      <c r="K40" s="77">
        <v>0</v>
      </c>
      <c r="L40" s="77">
        <f>M40+N40</f>
        <v>35920.400000000001</v>
      </c>
      <c r="M40" s="77">
        <v>35920.400000000001</v>
      </c>
      <c r="N40" s="77">
        <v>0</v>
      </c>
      <c r="O40" s="77">
        <v>0</v>
      </c>
      <c r="P40" s="77">
        <f t="shared" ref="P40:Q43" si="23">H40-L40</f>
        <v>3445.2999999999956</v>
      </c>
      <c r="Q40" s="77">
        <f t="shared" si="23"/>
        <v>3445.2999999999956</v>
      </c>
      <c r="R40" s="77">
        <v>0</v>
      </c>
      <c r="S40" s="77">
        <v>0</v>
      </c>
    </row>
    <row r="41" spans="1:20" ht="88.8" customHeight="1" x14ac:dyDescent="0.3">
      <c r="A41" s="91">
        <v>41053400</v>
      </c>
      <c r="B41" s="10" t="s">
        <v>140</v>
      </c>
      <c r="C41" s="77">
        <f>D41+E41</f>
        <v>15300</v>
      </c>
      <c r="D41" s="77">
        <v>0</v>
      </c>
      <c r="E41" s="77">
        <v>15300</v>
      </c>
      <c r="F41" s="77">
        <v>15300</v>
      </c>
      <c r="G41" s="77">
        <v>0</v>
      </c>
      <c r="H41" s="77">
        <f>I41+J41</f>
        <v>4610.4587499999998</v>
      </c>
      <c r="I41" s="77">
        <v>0</v>
      </c>
      <c r="J41" s="77">
        <v>4610.4587499999998</v>
      </c>
      <c r="K41" s="77">
        <v>4610.4587499999998</v>
      </c>
      <c r="L41" s="77">
        <f>M41+N41</f>
        <v>0</v>
      </c>
      <c r="M41" s="77">
        <v>0</v>
      </c>
      <c r="N41" s="77">
        <v>0</v>
      </c>
      <c r="O41" s="77">
        <v>0</v>
      </c>
      <c r="P41" s="77">
        <f t="shared" si="23"/>
        <v>4610.4587499999998</v>
      </c>
      <c r="Q41" s="77">
        <f t="shared" si="23"/>
        <v>0</v>
      </c>
      <c r="R41" s="77">
        <v>0</v>
      </c>
      <c r="S41" s="77">
        <v>0</v>
      </c>
    </row>
    <row r="42" spans="1:20" ht="31.2" x14ac:dyDescent="0.3">
      <c r="A42" s="91">
        <v>41053900</v>
      </c>
      <c r="B42" s="10" t="s">
        <v>129</v>
      </c>
      <c r="C42" s="77">
        <f>D42+E42</f>
        <v>4993.3599999999997</v>
      </c>
      <c r="D42" s="77">
        <v>4993.3599999999997</v>
      </c>
      <c r="E42" s="77">
        <v>0</v>
      </c>
      <c r="F42" s="77">
        <v>0</v>
      </c>
      <c r="G42" s="77">
        <v>4993.3599999999997</v>
      </c>
      <c r="H42" s="77">
        <f>I42+J42</f>
        <v>120.8</v>
      </c>
      <c r="I42" s="77">
        <v>120.8</v>
      </c>
      <c r="J42" s="77">
        <v>0</v>
      </c>
      <c r="K42" s="77">
        <v>0</v>
      </c>
      <c r="L42" s="77">
        <f>M42+N42</f>
        <v>0</v>
      </c>
      <c r="M42" s="77">
        <v>0</v>
      </c>
      <c r="N42" s="77">
        <v>0</v>
      </c>
      <c r="O42" s="77">
        <v>0</v>
      </c>
      <c r="P42" s="77">
        <f t="shared" si="23"/>
        <v>120.8</v>
      </c>
      <c r="Q42" s="77">
        <f t="shared" si="23"/>
        <v>120.8</v>
      </c>
      <c r="R42" s="77">
        <v>0</v>
      </c>
      <c r="S42" s="77">
        <v>0</v>
      </c>
    </row>
    <row r="43" spans="1:20" ht="391.2" customHeight="1" x14ac:dyDescent="0.3">
      <c r="A43" s="9">
        <v>41050400</v>
      </c>
      <c r="B43" s="22" t="s">
        <v>168</v>
      </c>
      <c r="C43" s="96">
        <f>D43+E43</f>
        <v>10494.050359999999</v>
      </c>
      <c r="D43" s="96">
        <v>10494.050359999999</v>
      </c>
      <c r="E43" s="77">
        <v>0</v>
      </c>
      <c r="F43" s="77">
        <v>0</v>
      </c>
      <c r="G43" s="77">
        <v>10494.050359999999</v>
      </c>
      <c r="H43" s="77">
        <f>I43</f>
        <v>0</v>
      </c>
      <c r="I43" s="77">
        <v>0</v>
      </c>
      <c r="J43" s="77">
        <v>0</v>
      </c>
      <c r="K43" s="77">
        <v>0</v>
      </c>
      <c r="L43" s="77">
        <f>M43+N43</f>
        <v>0</v>
      </c>
      <c r="M43" s="77"/>
      <c r="N43" s="77">
        <v>0</v>
      </c>
      <c r="O43" s="77">
        <v>0</v>
      </c>
      <c r="P43" s="77">
        <f t="shared" si="23"/>
        <v>0</v>
      </c>
      <c r="Q43" s="77">
        <f t="shared" si="23"/>
        <v>0</v>
      </c>
      <c r="R43" s="77">
        <v>0</v>
      </c>
      <c r="S43" s="77">
        <v>0</v>
      </c>
    </row>
    <row r="44" spans="1:20" s="11" customFormat="1" ht="27.6" customHeight="1" x14ac:dyDescent="0.3">
      <c r="A44" s="115" t="s">
        <v>108</v>
      </c>
      <c r="B44" s="115"/>
      <c r="C44" s="78">
        <f>C38+C39</f>
        <v>236230.51840999999</v>
      </c>
      <c r="D44" s="79">
        <f t="shared" ref="D44:S44" si="24">D38+D39</f>
        <v>205447.08035999999</v>
      </c>
      <c r="E44" s="79">
        <f t="shared" si="24"/>
        <v>30783.438049999997</v>
      </c>
      <c r="F44" s="79">
        <f t="shared" si="24"/>
        <v>15300</v>
      </c>
      <c r="G44" s="79">
        <f t="shared" si="24"/>
        <v>93507.480359999987</v>
      </c>
      <c r="H44" s="79">
        <f t="shared" si="24"/>
        <v>98250.593720000004</v>
      </c>
      <c r="I44" s="79">
        <f t="shared" si="24"/>
        <v>78496.674369999993</v>
      </c>
      <c r="J44" s="79">
        <f t="shared" si="24"/>
        <v>19753.919349999996</v>
      </c>
      <c r="K44" s="78">
        <f t="shared" si="24"/>
        <v>4610.4587499999998</v>
      </c>
      <c r="L44" s="78">
        <f t="shared" si="24"/>
        <v>70738.052960000001</v>
      </c>
      <c r="M44" s="78">
        <f t="shared" si="24"/>
        <v>70063.377720000004</v>
      </c>
      <c r="N44" s="78">
        <f t="shared" si="24"/>
        <v>674.67524000000003</v>
      </c>
      <c r="O44" s="78">
        <f t="shared" si="24"/>
        <v>0</v>
      </c>
      <c r="P44" s="78">
        <f t="shared" si="24"/>
        <v>27510.335759999994</v>
      </c>
      <c r="Q44" s="78">
        <f t="shared" si="24"/>
        <v>8433.2966499999966</v>
      </c>
      <c r="R44" s="78">
        <f t="shared" si="24"/>
        <v>14468.785359999998</v>
      </c>
      <c r="S44" s="78">
        <f t="shared" si="24"/>
        <v>0</v>
      </c>
    </row>
    <row r="45" spans="1:20" ht="30" customHeight="1" x14ac:dyDescent="0.3">
      <c r="A45" s="13"/>
      <c r="B45" s="116" t="s">
        <v>107</v>
      </c>
      <c r="C45" s="1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</row>
    <row r="46" spans="1:20" ht="28.2" customHeight="1" x14ac:dyDescent="0.3">
      <c r="A46" s="86" t="s">
        <v>109</v>
      </c>
      <c r="B46" s="8" t="s">
        <v>63</v>
      </c>
      <c r="C46" s="80">
        <f>D46+E46</f>
        <v>101879.28427</v>
      </c>
      <c r="D46" s="80">
        <f>D47+D48</f>
        <v>87719.468999999997</v>
      </c>
      <c r="E46" s="80">
        <f t="shared" ref="E46:S46" si="25">E47+E48</f>
        <v>14159.815270000001</v>
      </c>
      <c r="F46" s="80">
        <f t="shared" si="25"/>
        <v>0</v>
      </c>
      <c r="G46" s="80">
        <f t="shared" si="25"/>
        <v>39337.542999999998</v>
      </c>
      <c r="H46" s="80">
        <f t="shared" si="25"/>
        <v>53363.005190000003</v>
      </c>
      <c r="I46" s="80">
        <f t="shared" si="25"/>
        <v>39203.736920000003</v>
      </c>
      <c r="J46" s="80">
        <f t="shared" si="25"/>
        <v>14159.26827</v>
      </c>
      <c r="K46" s="80">
        <f t="shared" si="25"/>
        <v>0</v>
      </c>
      <c r="L46" s="80">
        <f t="shared" si="25"/>
        <v>38001.957629999997</v>
      </c>
      <c r="M46" s="80">
        <f t="shared" si="25"/>
        <v>37306.957629999997</v>
      </c>
      <c r="N46" s="80">
        <f t="shared" si="25"/>
        <v>695</v>
      </c>
      <c r="O46" s="80">
        <f t="shared" si="25"/>
        <v>695</v>
      </c>
      <c r="P46" s="80">
        <f t="shared" si="25"/>
        <v>15361.047560000005</v>
      </c>
      <c r="Q46" s="80">
        <f t="shared" si="25"/>
        <v>1896.7792900000047</v>
      </c>
      <c r="R46" s="80">
        <f t="shared" si="25"/>
        <v>13464.26827</v>
      </c>
      <c r="S46" s="80">
        <f t="shared" si="25"/>
        <v>-695</v>
      </c>
    </row>
    <row r="47" spans="1:20" ht="87" customHeight="1" x14ac:dyDescent="0.3">
      <c r="A47" s="87" t="s">
        <v>91</v>
      </c>
      <c r="B47" s="10" t="s">
        <v>64</v>
      </c>
      <c r="C47" s="81">
        <f t="shared" ref="C47:D89" si="26">D47+E47</f>
        <v>101540.26927</v>
      </c>
      <c r="D47" s="81">
        <v>87380.453999999998</v>
      </c>
      <c r="E47" s="81">
        <f>0.547+14159.26827</f>
        <v>14159.815270000001</v>
      </c>
      <c r="F47" s="81">
        <v>0</v>
      </c>
      <c r="G47" s="81">
        <v>39138.567999999999</v>
      </c>
      <c r="H47" s="81">
        <f>I47+J47</f>
        <v>53164.030440000002</v>
      </c>
      <c r="I47" s="81">
        <v>39004.762170000002</v>
      </c>
      <c r="J47" s="81">
        <v>14159.26827</v>
      </c>
      <c r="K47" s="81">
        <v>0</v>
      </c>
      <c r="L47" s="81">
        <f>M47+N47</f>
        <v>38001.957629999997</v>
      </c>
      <c r="M47" s="81">
        <v>37306.957629999997</v>
      </c>
      <c r="N47" s="81">
        <v>695</v>
      </c>
      <c r="O47" s="81">
        <v>695</v>
      </c>
      <c r="P47" s="81">
        <f>Q47+R47</f>
        <v>15162.072810000005</v>
      </c>
      <c r="Q47" s="81">
        <f t="shared" ref="Q47:S62" si="27">I47-M47</f>
        <v>1697.8045400000046</v>
      </c>
      <c r="R47" s="81">
        <f t="shared" si="27"/>
        <v>13464.26827</v>
      </c>
      <c r="S47" s="81">
        <f t="shared" si="27"/>
        <v>-695</v>
      </c>
      <c r="T47" s="50"/>
    </row>
    <row r="48" spans="1:20" ht="46.2" customHeight="1" x14ac:dyDescent="0.3">
      <c r="A48" s="88" t="s">
        <v>141</v>
      </c>
      <c r="B48" s="10" t="s">
        <v>142</v>
      </c>
      <c r="C48" s="81">
        <f t="shared" si="26"/>
        <v>339.01499999999999</v>
      </c>
      <c r="D48" s="81">
        <v>339.01499999999999</v>
      </c>
      <c r="E48" s="81">
        <v>0</v>
      </c>
      <c r="F48" s="81">
        <v>0</v>
      </c>
      <c r="G48" s="81">
        <v>198.97499999999999</v>
      </c>
      <c r="H48" s="81">
        <f>I48+J48</f>
        <v>198.97475</v>
      </c>
      <c r="I48" s="81">
        <v>198.97475</v>
      </c>
      <c r="J48" s="81">
        <v>0</v>
      </c>
      <c r="K48" s="81">
        <v>0</v>
      </c>
      <c r="L48" s="81">
        <f>M48+N48</f>
        <v>0</v>
      </c>
      <c r="M48" s="81">
        <v>0</v>
      </c>
      <c r="N48" s="81">
        <v>0</v>
      </c>
      <c r="O48" s="81">
        <v>0</v>
      </c>
      <c r="P48" s="81">
        <f>Q48+R48</f>
        <v>198.97475</v>
      </c>
      <c r="Q48" s="81">
        <f t="shared" si="27"/>
        <v>198.97475</v>
      </c>
      <c r="R48" s="81">
        <f t="shared" si="27"/>
        <v>0</v>
      </c>
      <c r="S48" s="81">
        <f t="shared" si="27"/>
        <v>0</v>
      </c>
      <c r="T48" s="50"/>
    </row>
    <row r="49" spans="1:20" ht="51.6" customHeight="1" x14ac:dyDescent="0.3">
      <c r="A49" s="86" t="s">
        <v>110</v>
      </c>
      <c r="B49" s="8" t="s">
        <v>65</v>
      </c>
      <c r="C49" s="80">
        <f t="shared" si="26"/>
        <v>56549.199139999997</v>
      </c>
      <c r="D49" s="80">
        <f>D50+D53+D57+D59</f>
        <v>55295.170359999996</v>
      </c>
      <c r="E49" s="80">
        <f>E50+E53+E57+E59</f>
        <v>1254.0287800000001</v>
      </c>
      <c r="F49" s="80">
        <f t="shared" ref="F49:P49" si="28">F50+F53+F57+F59</f>
        <v>0</v>
      </c>
      <c r="G49" s="80">
        <f>G50+G53+G57+G59</f>
        <v>37986.06336</v>
      </c>
      <c r="H49" s="80">
        <f t="shared" si="28"/>
        <v>28394.42409</v>
      </c>
      <c r="I49" s="80">
        <f t="shared" si="28"/>
        <v>27492.000460000003</v>
      </c>
      <c r="J49" s="80">
        <f t="shared" si="28"/>
        <v>902.42363</v>
      </c>
      <c r="K49" s="80">
        <f t="shared" si="28"/>
        <v>0</v>
      </c>
      <c r="L49" s="80">
        <f t="shared" si="28"/>
        <v>17352.431760000003</v>
      </c>
      <c r="M49" s="80">
        <f>M50+M53+M57+M59</f>
        <v>16569.439340000004</v>
      </c>
      <c r="N49" s="80">
        <f t="shared" si="28"/>
        <v>782.99241999999992</v>
      </c>
      <c r="O49" s="80">
        <f t="shared" si="28"/>
        <v>199.999</v>
      </c>
      <c r="P49" s="80">
        <f t="shared" si="28"/>
        <v>11041.992330000001</v>
      </c>
      <c r="Q49" s="80">
        <f t="shared" si="27"/>
        <v>10922.561119999998</v>
      </c>
      <c r="R49" s="80">
        <f t="shared" si="27"/>
        <v>119.43121000000008</v>
      </c>
      <c r="S49" s="80">
        <f t="shared" si="27"/>
        <v>-199.999</v>
      </c>
    </row>
    <row r="50" spans="1:20" ht="115.2" customHeight="1" x14ac:dyDescent="0.3">
      <c r="A50" s="89">
        <v>3100</v>
      </c>
      <c r="B50" s="8" t="s">
        <v>66</v>
      </c>
      <c r="C50" s="80">
        <f t="shared" si="26"/>
        <v>45211.868779999997</v>
      </c>
      <c r="D50" s="80">
        <f>D51+D52</f>
        <v>43957.84</v>
      </c>
      <c r="E50" s="80">
        <f>E51+E52</f>
        <v>1254.0287800000001</v>
      </c>
      <c r="F50" s="80">
        <f t="shared" ref="F50:P50" si="29">F51+F52</f>
        <v>0</v>
      </c>
      <c r="G50" s="80">
        <f t="shared" si="29"/>
        <v>27229.31</v>
      </c>
      <c r="H50" s="80">
        <f t="shared" si="29"/>
        <v>28131.721799999999</v>
      </c>
      <c r="I50" s="80">
        <f t="shared" si="29"/>
        <v>27229.298170000002</v>
      </c>
      <c r="J50" s="80">
        <f t="shared" si="29"/>
        <v>902.42363</v>
      </c>
      <c r="K50" s="80">
        <f t="shared" si="29"/>
        <v>0</v>
      </c>
      <c r="L50" s="80">
        <f t="shared" si="29"/>
        <v>17170.142</v>
      </c>
      <c r="M50" s="80">
        <f t="shared" si="29"/>
        <v>16387.149580000001</v>
      </c>
      <c r="N50" s="80">
        <f t="shared" si="29"/>
        <v>782.99241999999992</v>
      </c>
      <c r="O50" s="80">
        <f t="shared" si="29"/>
        <v>199.999</v>
      </c>
      <c r="P50" s="80">
        <f t="shared" si="29"/>
        <v>10961.5798</v>
      </c>
      <c r="Q50" s="80">
        <f t="shared" si="27"/>
        <v>10842.148590000001</v>
      </c>
      <c r="R50" s="80">
        <f t="shared" si="27"/>
        <v>119.43121000000008</v>
      </c>
      <c r="S50" s="80">
        <f t="shared" si="27"/>
        <v>-199.999</v>
      </c>
    </row>
    <row r="51" spans="1:20" ht="117.6" customHeight="1" x14ac:dyDescent="0.3">
      <c r="A51" s="87" t="s">
        <v>92</v>
      </c>
      <c r="B51" s="20" t="s">
        <v>67</v>
      </c>
      <c r="C51" s="81">
        <f t="shared" si="26"/>
        <v>37204.306559999997</v>
      </c>
      <c r="D51" s="81">
        <v>36142.6</v>
      </c>
      <c r="E51" s="81">
        <v>1061.7065600000001</v>
      </c>
      <c r="F51" s="81">
        <v>0</v>
      </c>
      <c r="G51" s="81">
        <v>23088.77</v>
      </c>
      <c r="H51" s="81">
        <f t="shared" ref="H51:H56" si="30">I51+J51</f>
        <v>23798.86478</v>
      </c>
      <c r="I51" s="81">
        <v>23088.763370000001</v>
      </c>
      <c r="J51" s="81">
        <v>710.10140999999999</v>
      </c>
      <c r="K51" s="81">
        <v>0</v>
      </c>
      <c r="L51" s="81">
        <f t="shared" ref="L51:L56" si="31">M51+N51</f>
        <v>14114.326590000001</v>
      </c>
      <c r="M51" s="81">
        <v>13574.23107</v>
      </c>
      <c r="N51" s="81">
        <v>540.09551999999996</v>
      </c>
      <c r="O51" s="81">
        <v>0</v>
      </c>
      <c r="P51" s="81">
        <f>H51-L51</f>
        <v>9684.5381899999993</v>
      </c>
      <c r="Q51" s="81">
        <f t="shared" si="27"/>
        <v>9514.5323000000008</v>
      </c>
      <c r="R51" s="81">
        <f t="shared" si="27"/>
        <v>170.00589000000002</v>
      </c>
      <c r="S51" s="81">
        <f t="shared" si="27"/>
        <v>0</v>
      </c>
      <c r="T51" s="51"/>
    </row>
    <row r="52" spans="1:20" ht="64.8" customHeight="1" x14ac:dyDescent="0.3">
      <c r="A52" s="87" t="s">
        <v>93</v>
      </c>
      <c r="B52" s="20" t="s">
        <v>68</v>
      </c>
      <c r="C52" s="81">
        <f t="shared" si="26"/>
        <v>8007.5622199999998</v>
      </c>
      <c r="D52" s="81">
        <v>7815.24</v>
      </c>
      <c r="E52" s="81">
        <v>192.32221999999999</v>
      </c>
      <c r="F52" s="81">
        <v>0</v>
      </c>
      <c r="G52" s="81">
        <v>4140.54</v>
      </c>
      <c r="H52" s="81">
        <f t="shared" si="30"/>
        <v>4332.8570200000004</v>
      </c>
      <c r="I52" s="81">
        <v>4140.5348000000004</v>
      </c>
      <c r="J52" s="81">
        <v>192.32221999999999</v>
      </c>
      <c r="K52" s="81">
        <v>0</v>
      </c>
      <c r="L52" s="81">
        <f t="shared" si="31"/>
        <v>3055.8154100000002</v>
      </c>
      <c r="M52" s="81">
        <v>2812.91851</v>
      </c>
      <c r="N52" s="81">
        <v>242.89689999999999</v>
      </c>
      <c r="O52" s="81">
        <v>199.999</v>
      </c>
      <c r="P52" s="81">
        <f>Q52+R52</f>
        <v>1277.0416100000004</v>
      </c>
      <c r="Q52" s="81">
        <f t="shared" si="27"/>
        <v>1327.6162900000004</v>
      </c>
      <c r="R52" s="81">
        <f t="shared" si="27"/>
        <v>-50.574680000000001</v>
      </c>
      <c r="S52" s="81">
        <f t="shared" si="27"/>
        <v>-199.999</v>
      </c>
      <c r="T52" s="51"/>
    </row>
    <row r="53" spans="1:20" ht="67.8" customHeight="1" x14ac:dyDescent="0.3">
      <c r="A53" s="89">
        <v>3110</v>
      </c>
      <c r="B53" s="12" t="s">
        <v>69</v>
      </c>
      <c r="C53" s="80">
        <f t="shared" si="26"/>
        <v>62</v>
      </c>
      <c r="D53" s="80">
        <f>D54+D55+D56</f>
        <v>62</v>
      </c>
      <c r="E53" s="80">
        <f t="shared" ref="E53:G53" si="32">E54+E55+E56</f>
        <v>0</v>
      </c>
      <c r="F53" s="80">
        <f t="shared" si="32"/>
        <v>0</v>
      </c>
      <c r="G53" s="80">
        <f t="shared" si="32"/>
        <v>55.82</v>
      </c>
      <c r="H53" s="80">
        <f t="shared" si="30"/>
        <v>55.81953</v>
      </c>
      <c r="I53" s="80">
        <f>I54+I55+I56</f>
        <v>55.81953</v>
      </c>
      <c r="J53" s="80">
        <f t="shared" ref="J53:K53" si="33">J54+J55+J56</f>
        <v>0</v>
      </c>
      <c r="K53" s="80">
        <f t="shared" si="33"/>
        <v>0</v>
      </c>
      <c r="L53" s="80">
        <f t="shared" si="31"/>
        <v>2.6037599999999999</v>
      </c>
      <c r="M53" s="80">
        <f>M54+M55+M56</f>
        <v>2.6037599999999999</v>
      </c>
      <c r="N53" s="80">
        <f t="shared" ref="N53:O53" si="34">N54+N55+N56</f>
        <v>0</v>
      </c>
      <c r="O53" s="80">
        <f t="shared" si="34"/>
        <v>0</v>
      </c>
      <c r="P53" s="80">
        <f>H53-L53</f>
        <v>53.215769999999999</v>
      </c>
      <c r="Q53" s="80">
        <f t="shared" si="27"/>
        <v>53.215769999999999</v>
      </c>
      <c r="R53" s="80">
        <f t="shared" si="27"/>
        <v>0</v>
      </c>
      <c r="S53" s="80">
        <f t="shared" si="27"/>
        <v>0</v>
      </c>
      <c r="T53" s="51"/>
    </row>
    <row r="54" spans="1:20" ht="138" hidden="1" customHeight="1" x14ac:dyDescent="0.3">
      <c r="A54" s="87" t="s">
        <v>94</v>
      </c>
      <c r="B54" s="20" t="s">
        <v>127</v>
      </c>
      <c r="C54" s="81">
        <f t="shared" si="26"/>
        <v>0</v>
      </c>
      <c r="D54" s="81">
        <v>0</v>
      </c>
      <c r="E54" s="81">
        <v>0</v>
      </c>
      <c r="F54" s="81">
        <v>0</v>
      </c>
      <c r="G54" s="81">
        <v>0</v>
      </c>
      <c r="H54" s="81">
        <f t="shared" si="30"/>
        <v>0</v>
      </c>
      <c r="I54" s="81">
        <v>0</v>
      </c>
      <c r="J54" s="81">
        <v>0</v>
      </c>
      <c r="K54" s="81">
        <v>0</v>
      </c>
      <c r="L54" s="81">
        <f t="shared" si="31"/>
        <v>0</v>
      </c>
      <c r="M54" s="81">
        <v>0</v>
      </c>
      <c r="N54" s="81">
        <v>0</v>
      </c>
      <c r="O54" s="81">
        <v>0</v>
      </c>
      <c r="P54" s="81">
        <f>Q54+R54</f>
        <v>0</v>
      </c>
      <c r="Q54" s="81">
        <f t="shared" si="27"/>
        <v>0</v>
      </c>
      <c r="R54" s="81">
        <f t="shared" si="27"/>
        <v>0</v>
      </c>
      <c r="S54" s="81">
        <f t="shared" si="27"/>
        <v>0</v>
      </c>
      <c r="T54" s="51"/>
    </row>
    <row r="55" spans="1:20" ht="63.6" customHeight="1" x14ac:dyDescent="0.3">
      <c r="A55" s="87" t="s">
        <v>95</v>
      </c>
      <c r="B55" s="20" t="s">
        <v>70</v>
      </c>
      <c r="C55" s="81">
        <f t="shared" si="26"/>
        <v>62</v>
      </c>
      <c r="D55" s="81">
        <v>62</v>
      </c>
      <c r="E55" s="81">
        <v>0</v>
      </c>
      <c r="F55" s="81">
        <v>0</v>
      </c>
      <c r="G55" s="81">
        <v>55.82</v>
      </c>
      <c r="H55" s="81">
        <f t="shared" si="30"/>
        <v>55.81953</v>
      </c>
      <c r="I55" s="81">
        <v>55.81953</v>
      </c>
      <c r="J55" s="81">
        <v>0</v>
      </c>
      <c r="K55" s="81">
        <v>0</v>
      </c>
      <c r="L55" s="81">
        <f t="shared" si="31"/>
        <v>2.6037599999999999</v>
      </c>
      <c r="M55" s="81">
        <v>2.6037599999999999</v>
      </c>
      <c r="N55" s="81">
        <v>0</v>
      </c>
      <c r="O55" s="81">
        <v>0</v>
      </c>
      <c r="P55" s="81">
        <f>Q55+R55</f>
        <v>53.215769999999999</v>
      </c>
      <c r="Q55" s="81">
        <f t="shared" si="27"/>
        <v>53.215769999999999</v>
      </c>
      <c r="R55" s="81">
        <f t="shared" si="27"/>
        <v>0</v>
      </c>
      <c r="S55" s="81">
        <f t="shared" si="27"/>
        <v>0</v>
      </c>
      <c r="T55" s="51"/>
    </row>
    <row r="56" spans="1:20" ht="138" hidden="1" customHeight="1" x14ac:dyDescent="0.3">
      <c r="A56" s="88" t="s">
        <v>125</v>
      </c>
      <c r="B56" s="20" t="s">
        <v>126</v>
      </c>
      <c r="C56" s="81">
        <f t="shared" si="26"/>
        <v>0</v>
      </c>
      <c r="D56" s="81">
        <v>0</v>
      </c>
      <c r="E56" s="81">
        <v>0</v>
      </c>
      <c r="F56" s="81">
        <v>0</v>
      </c>
      <c r="G56" s="81">
        <v>0</v>
      </c>
      <c r="H56" s="81">
        <f t="shared" si="30"/>
        <v>0</v>
      </c>
      <c r="I56" s="81">
        <v>0</v>
      </c>
      <c r="J56" s="81">
        <v>0</v>
      </c>
      <c r="K56" s="81">
        <v>0</v>
      </c>
      <c r="L56" s="82">
        <f t="shared" si="31"/>
        <v>0</v>
      </c>
      <c r="M56" s="82">
        <v>0</v>
      </c>
      <c r="N56" s="81">
        <v>0</v>
      </c>
      <c r="O56" s="81">
        <v>0</v>
      </c>
      <c r="P56" s="81">
        <f>Q56+R56</f>
        <v>0</v>
      </c>
      <c r="Q56" s="81">
        <f t="shared" si="27"/>
        <v>0</v>
      </c>
      <c r="R56" s="81">
        <f t="shared" si="27"/>
        <v>0</v>
      </c>
      <c r="S56" s="81">
        <f t="shared" si="27"/>
        <v>0</v>
      </c>
      <c r="T56" s="51"/>
    </row>
    <row r="57" spans="1:20" ht="98.4" customHeight="1" x14ac:dyDescent="0.3">
      <c r="A57" s="89">
        <v>3220</v>
      </c>
      <c r="B57" s="12" t="s">
        <v>71</v>
      </c>
      <c r="C57" s="80">
        <f t="shared" si="26"/>
        <v>10494.050359999999</v>
      </c>
      <c r="D57" s="80">
        <f>D58</f>
        <v>10494.050359999999</v>
      </c>
      <c r="E57" s="80">
        <f>E58</f>
        <v>0</v>
      </c>
      <c r="F57" s="80">
        <f t="shared" ref="F57:G57" si="35">F58</f>
        <v>0</v>
      </c>
      <c r="G57" s="80">
        <f t="shared" si="35"/>
        <v>10494.050359999999</v>
      </c>
      <c r="H57" s="80">
        <f>H58</f>
        <v>0</v>
      </c>
      <c r="I57" s="80">
        <f t="shared" ref="I57:O57" si="36">I58</f>
        <v>0</v>
      </c>
      <c r="J57" s="80">
        <f t="shared" si="36"/>
        <v>0</v>
      </c>
      <c r="K57" s="80">
        <f t="shared" si="36"/>
        <v>0</v>
      </c>
      <c r="L57" s="80">
        <f t="shared" si="36"/>
        <v>0</v>
      </c>
      <c r="M57" s="80">
        <f t="shared" si="36"/>
        <v>0</v>
      </c>
      <c r="N57" s="80">
        <f t="shared" si="36"/>
        <v>0</v>
      </c>
      <c r="O57" s="80">
        <f t="shared" si="36"/>
        <v>0</v>
      </c>
      <c r="P57" s="80">
        <f>P58</f>
        <v>0</v>
      </c>
      <c r="Q57" s="80">
        <f t="shared" si="27"/>
        <v>0</v>
      </c>
      <c r="R57" s="80">
        <f t="shared" si="27"/>
        <v>0</v>
      </c>
      <c r="S57" s="80">
        <f t="shared" si="27"/>
        <v>0</v>
      </c>
      <c r="T57" s="51"/>
    </row>
    <row r="58" spans="1:20" ht="337.2" customHeight="1" x14ac:dyDescent="0.3">
      <c r="A58" s="88" t="s">
        <v>169</v>
      </c>
      <c r="B58" s="21" t="s">
        <v>170</v>
      </c>
      <c r="C58" s="81">
        <f t="shared" si="26"/>
        <v>10494.050359999999</v>
      </c>
      <c r="D58" s="81">
        <v>10494.050359999999</v>
      </c>
      <c r="E58" s="81">
        <v>0</v>
      </c>
      <c r="F58" s="81">
        <v>0</v>
      </c>
      <c r="G58" s="81">
        <v>10494.050359999999</v>
      </c>
      <c r="H58" s="81">
        <f>I58+J58</f>
        <v>0</v>
      </c>
      <c r="I58" s="81">
        <v>0</v>
      </c>
      <c r="J58" s="81">
        <v>0</v>
      </c>
      <c r="K58" s="81">
        <v>0</v>
      </c>
      <c r="L58" s="81">
        <f>M58+N58</f>
        <v>0</v>
      </c>
      <c r="M58" s="81">
        <v>0</v>
      </c>
      <c r="N58" s="81">
        <v>0</v>
      </c>
      <c r="O58" s="81">
        <v>0</v>
      </c>
      <c r="P58" s="81">
        <f>Q58+R58</f>
        <v>0</v>
      </c>
      <c r="Q58" s="81">
        <f t="shared" si="27"/>
        <v>0</v>
      </c>
      <c r="R58" s="81">
        <f t="shared" si="27"/>
        <v>0</v>
      </c>
      <c r="S58" s="81">
        <f t="shared" si="27"/>
        <v>0</v>
      </c>
      <c r="T58" s="51"/>
    </row>
    <row r="59" spans="1:20" ht="23.4" customHeight="1" x14ac:dyDescent="0.3">
      <c r="A59" s="89">
        <v>3240</v>
      </c>
      <c r="B59" s="12" t="s">
        <v>72</v>
      </c>
      <c r="C59" s="80">
        <f t="shared" si="26"/>
        <v>781.28</v>
      </c>
      <c r="D59" s="80">
        <f>D60+D61</f>
        <v>781.28</v>
      </c>
      <c r="E59" s="80">
        <f>E60+E61</f>
        <v>0</v>
      </c>
      <c r="F59" s="80">
        <f t="shared" ref="F59:S59" si="37">F60+F61</f>
        <v>0</v>
      </c>
      <c r="G59" s="80">
        <f t="shared" si="37"/>
        <v>206.88300000000001</v>
      </c>
      <c r="H59" s="80">
        <f t="shared" si="37"/>
        <v>206.88275999999999</v>
      </c>
      <c r="I59" s="80">
        <f t="shared" si="37"/>
        <v>206.88275999999999</v>
      </c>
      <c r="J59" s="80">
        <f t="shared" si="37"/>
        <v>0</v>
      </c>
      <c r="K59" s="80">
        <f t="shared" si="37"/>
        <v>0</v>
      </c>
      <c r="L59" s="80">
        <f t="shared" si="37"/>
        <v>179.68600000000001</v>
      </c>
      <c r="M59" s="80">
        <f t="shared" si="37"/>
        <v>179.68600000000001</v>
      </c>
      <c r="N59" s="80">
        <f t="shared" si="37"/>
        <v>0</v>
      </c>
      <c r="O59" s="80">
        <f t="shared" si="37"/>
        <v>0</v>
      </c>
      <c r="P59" s="80">
        <f t="shared" si="37"/>
        <v>27.196759999999983</v>
      </c>
      <c r="Q59" s="80">
        <f t="shared" si="37"/>
        <v>27.196759999999983</v>
      </c>
      <c r="R59" s="80">
        <f t="shared" si="37"/>
        <v>0</v>
      </c>
      <c r="S59" s="80">
        <f t="shared" si="37"/>
        <v>0</v>
      </c>
      <c r="T59" s="51"/>
    </row>
    <row r="60" spans="1:20" ht="59.4" customHeight="1" x14ac:dyDescent="0.3">
      <c r="A60" s="87" t="s">
        <v>96</v>
      </c>
      <c r="B60" s="20" t="s">
        <v>146</v>
      </c>
      <c r="C60" s="81">
        <f t="shared" si="26"/>
        <v>46.68</v>
      </c>
      <c r="D60" s="81">
        <v>46.68</v>
      </c>
      <c r="E60" s="81">
        <v>0</v>
      </c>
      <c r="F60" s="81">
        <v>0</v>
      </c>
      <c r="G60" s="81">
        <v>0</v>
      </c>
      <c r="H60" s="81">
        <f>I60+J60</f>
        <v>0</v>
      </c>
      <c r="I60" s="81">
        <v>0</v>
      </c>
      <c r="J60" s="81">
        <v>0</v>
      </c>
      <c r="K60" s="81">
        <v>0</v>
      </c>
      <c r="L60" s="81">
        <f>M60+N60</f>
        <v>0</v>
      </c>
      <c r="M60" s="81">
        <v>0</v>
      </c>
      <c r="N60" s="81">
        <v>0</v>
      </c>
      <c r="O60" s="81">
        <v>0</v>
      </c>
      <c r="P60" s="81">
        <f>Q60+R60</f>
        <v>0</v>
      </c>
      <c r="Q60" s="81">
        <f t="shared" si="27"/>
        <v>0</v>
      </c>
      <c r="R60" s="81">
        <f t="shared" si="27"/>
        <v>0</v>
      </c>
      <c r="S60" s="81">
        <f t="shared" si="27"/>
        <v>0</v>
      </c>
      <c r="T60" s="51"/>
    </row>
    <row r="61" spans="1:20" ht="57" customHeight="1" x14ac:dyDescent="0.3">
      <c r="A61" s="87" t="s">
        <v>97</v>
      </c>
      <c r="B61" s="20" t="s">
        <v>146</v>
      </c>
      <c r="C61" s="81">
        <f t="shared" si="26"/>
        <v>734.6</v>
      </c>
      <c r="D61" s="81">
        <v>734.6</v>
      </c>
      <c r="E61" s="81">
        <v>0</v>
      </c>
      <c r="F61" s="81">
        <v>0</v>
      </c>
      <c r="G61" s="81">
        <v>206.88300000000001</v>
      </c>
      <c r="H61" s="81">
        <f>I61+J61</f>
        <v>206.88275999999999</v>
      </c>
      <c r="I61" s="81">
        <v>206.88275999999999</v>
      </c>
      <c r="J61" s="81">
        <v>0</v>
      </c>
      <c r="K61" s="81">
        <v>0</v>
      </c>
      <c r="L61" s="81">
        <f>M61+N61</f>
        <v>179.68600000000001</v>
      </c>
      <c r="M61" s="81">
        <v>179.68600000000001</v>
      </c>
      <c r="N61" s="81">
        <v>0</v>
      </c>
      <c r="O61" s="81">
        <v>0</v>
      </c>
      <c r="P61" s="81">
        <f>Q61+R61</f>
        <v>27.196759999999983</v>
      </c>
      <c r="Q61" s="81">
        <f t="shared" si="27"/>
        <v>27.196759999999983</v>
      </c>
      <c r="R61" s="81">
        <f t="shared" si="27"/>
        <v>0</v>
      </c>
      <c r="S61" s="81">
        <f t="shared" si="27"/>
        <v>0</v>
      </c>
      <c r="T61" s="51"/>
    </row>
    <row r="62" spans="1:20" ht="23.4" customHeight="1" x14ac:dyDescent="0.3">
      <c r="A62" s="89">
        <v>4000</v>
      </c>
      <c r="B62" s="12" t="s">
        <v>73</v>
      </c>
      <c r="C62" s="81">
        <f t="shared" si="26"/>
        <v>59</v>
      </c>
      <c r="D62" s="81">
        <f>D63</f>
        <v>59</v>
      </c>
      <c r="E62" s="81">
        <f>E63</f>
        <v>0</v>
      </c>
      <c r="F62" s="81">
        <f t="shared" ref="F62:O63" si="38">F63</f>
        <v>0</v>
      </c>
      <c r="G62" s="81">
        <f t="shared" si="38"/>
        <v>26.5</v>
      </c>
      <c r="H62" s="81">
        <f t="shared" si="38"/>
        <v>26.5</v>
      </c>
      <c r="I62" s="81">
        <f t="shared" si="38"/>
        <v>26.5</v>
      </c>
      <c r="J62" s="81">
        <f t="shared" si="38"/>
        <v>0</v>
      </c>
      <c r="K62" s="81">
        <f t="shared" si="38"/>
        <v>0</v>
      </c>
      <c r="L62" s="81">
        <f t="shared" si="38"/>
        <v>9</v>
      </c>
      <c r="M62" s="81">
        <f t="shared" si="38"/>
        <v>9</v>
      </c>
      <c r="N62" s="81">
        <f t="shared" si="38"/>
        <v>0</v>
      </c>
      <c r="O62" s="81">
        <f t="shared" si="38"/>
        <v>0</v>
      </c>
      <c r="P62" s="81">
        <f>P63</f>
        <v>17.5</v>
      </c>
      <c r="Q62" s="81">
        <f t="shared" si="27"/>
        <v>17.5</v>
      </c>
      <c r="R62" s="81">
        <f t="shared" si="27"/>
        <v>0</v>
      </c>
      <c r="S62" s="81">
        <f t="shared" si="27"/>
        <v>0</v>
      </c>
      <c r="T62" s="51"/>
    </row>
    <row r="63" spans="1:20" ht="46.2" customHeight="1" x14ac:dyDescent="0.3">
      <c r="A63" s="89">
        <v>4080</v>
      </c>
      <c r="B63" s="12" t="s">
        <v>74</v>
      </c>
      <c r="C63" s="80">
        <f t="shared" si="26"/>
        <v>59</v>
      </c>
      <c r="D63" s="80">
        <f>D64</f>
        <v>59</v>
      </c>
      <c r="E63" s="80">
        <f>E64</f>
        <v>0</v>
      </c>
      <c r="F63" s="80">
        <f t="shared" si="38"/>
        <v>0</v>
      </c>
      <c r="G63" s="80">
        <f t="shared" si="38"/>
        <v>26.5</v>
      </c>
      <c r="H63" s="80">
        <f t="shared" si="38"/>
        <v>26.5</v>
      </c>
      <c r="I63" s="80">
        <f>I64</f>
        <v>26.5</v>
      </c>
      <c r="J63" s="80">
        <f t="shared" si="38"/>
        <v>0</v>
      </c>
      <c r="K63" s="80">
        <f t="shared" si="38"/>
        <v>0</v>
      </c>
      <c r="L63" s="80">
        <f t="shared" si="38"/>
        <v>9</v>
      </c>
      <c r="M63" s="80">
        <f t="shared" si="38"/>
        <v>9</v>
      </c>
      <c r="N63" s="80">
        <f t="shared" si="38"/>
        <v>0</v>
      </c>
      <c r="O63" s="80">
        <f t="shared" si="38"/>
        <v>0</v>
      </c>
      <c r="P63" s="80">
        <f>P64</f>
        <v>17.5</v>
      </c>
      <c r="Q63" s="80">
        <f t="shared" ref="Q63:S89" si="39">I63-M63</f>
        <v>17.5</v>
      </c>
      <c r="R63" s="80">
        <f t="shared" si="39"/>
        <v>0</v>
      </c>
      <c r="S63" s="80">
        <f t="shared" si="39"/>
        <v>0</v>
      </c>
      <c r="T63" s="51"/>
    </row>
    <row r="64" spans="1:20" ht="40.200000000000003" customHeight="1" x14ac:dyDescent="0.3">
      <c r="A64" s="87" t="s">
        <v>98</v>
      </c>
      <c r="B64" s="20" t="s">
        <v>75</v>
      </c>
      <c r="C64" s="81">
        <f t="shared" si="26"/>
        <v>59</v>
      </c>
      <c r="D64" s="81">
        <v>59</v>
      </c>
      <c r="E64" s="81">
        <v>0</v>
      </c>
      <c r="F64" s="81">
        <v>0</v>
      </c>
      <c r="G64" s="81">
        <v>26.5</v>
      </c>
      <c r="H64" s="81">
        <f>I64+J64</f>
        <v>26.5</v>
      </c>
      <c r="I64" s="81">
        <v>26.5</v>
      </c>
      <c r="J64" s="81">
        <v>0</v>
      </c>
      <c r="K64" s="81">
        <v>0</v>
      </c>
      <c r="L64" s="81">
        <f>M64+N64</f>
        <v>9</v>
      </c>
      <c r="M64" s="81">
        <v>9</v>
      </c>
      <c r="N64" s="81">
        <v>0</v>
      </c>
      <c r="O64" s="81">
        <v>0</v>
      </c>
      <c r="P64" s="81">
        <f>Q64+R64</f>
        <v>17.5</v>
      </c>
      <c r="Q64" s="81">
        <f t="shared" si="39"/>
        <v>17.5</v>
      </c>
      <c r="R64" s="81">
        <f t="shared" si="39"/>
        <v>0</v>
      </c>
      <c r="S64" s="81">
        <f t="shared" si="39"/>
        <v>0</v>
      </c>
      <c r="T64" s="51"/>
    </row>
    <row r="65" spans="1:20" ht="26.4" customHeight="1" x14ac:dyDescent="0.3">
      <c r="A65" s="89">
        <v>5000</v>
      </c>
      <c r="B65" s="12" t="s">
        <v>76</v>
      </c>
      <c r="C65" s="80">
        <f t="shared" si="26"/>
        <v>62.1</v>
      </c>
      <c r="D65" s="80">
        <f>D66</f>
        <v>62.1</v>
      </c>
      <c r="E65" s="80">
        <f>E66</f>
        <v>0</v>
      </c>
      <c r="F65" s="80">
        <f t="shared" ref="F65:O66" si="40">F66</f>
        <v>0</v>
      </c>
      <c r="G65" s="80">
        <f t="shared" si="40"/>
        <v>33.204999999999998</v>
      </c>
      <c r="H65" s="80">
        <f t="shared" si="40"/>
        <v>33.204999999999998</v>
      </c>
      <c r="I65" s="80">
        <f t="shared" si="40"/>
        <v>33.204999999999998</v>
      </c>
      <c r="J65" s="80">
        <f t="shared" si="40"/>
        <v>0</v>
      </c>
      <c r="K65" s="80">
        <f t="shared" si="40"/>
        <v>0</v>
      </c>
      <c r="L65" s="80">
        <f t="shared" si="40"/>
        <v>45.688000000000002</v>
      </c>
      <c r="M65" s="80">
        <f t="shared" si="40"/>
        <v>45.688000000000002</v>
      </c>
      <c r="N65" s="80">
        <f t="shared" si="40"/>
        <v>0</v>
      </c>
      <c r="O65" s="80">
        <f t="shared" si="40"/>
        <v>0</v>
      </c>
      <c r="P65" s="80">
        <f>P66</f>
        <v>-12.483000000000004</v>
      </c>
      <c r="Q65" s="80">
        <f t="shared" si="39"/>
        <v>-12.483000000000004</v>
      </c>
      <c r="R65" s="80">
        <f t="shared" si="39"/>
        <v>0</v>
      </c>
      <c r="S65" s="80">
        <f t="shared" si="39"/>
        <v>0</v>
      </c>
      <c r="T65" s="51"/>
    </row>
    <row r="66" spans="1:20" ht="55.8" customHeight="1" x14ac:dyDescent="0.3">
      <c r="A66" s="87">
        <v>5060</v>
      </c>
      <c r="B66" s="20" t="s">
        <v>77</v>
      </c>
      <c r="C66" s="81">
        <f t="shared" si="26"/>
        <v>62.1</v>
      </c>
      <c r="D66" s="81">
        <f>D67</f>
        <v>62.1</v>
      </c>
      <c r="E66" s="81">
        <f>E67</f>
        <v>0</v>
      </c>
      <c r="F66" s="81">
        <f t="shared" si="40"/>
        <v>0</v>
      </c>
      <c r="G66" s="81">
        <f>G67</f>
        <v>33.204999999999998</v>
      </c>
      <c r="H66" s="81">
        <f t="shared" si="40"/>
        <v>33.204999999999998</v>
      </c>
      <c r="I66" s="81">
        <f>I67</f>
        <v>33.204999999999998</v>
      </c>
      <c r="J66" s="81">
        <f t="shared" si="40"/>
        <v>0</v>
      </c>
      <c r="K66" s="81">
        <f t="shared" si="40"/>
        <v>0</v>
      </c>
      <c r="L66" s="81">
        <f t="shared" si="40"/>
        <v>45.688000000000002</v>
      </c>
      <c r="M66" s="81">
        <f t="shared" si="40"/>
        <v>45.688000000000002</v>
      </c>
      <c r="N66" s="81">
        <f t="shared" si="40"/>
        <v>0</v>
      </c>
      <c r="O66" s="81">
        <f t="shared" si="40"/>
        <v>0</v>
      </c>
      <c r="P66" s="81">
        <f>P67</f>
        <v>-12.483000000000004</v>
      </c>
      <c r="Q66" s="81">
        <f t="shared" si="39"/>
        <v>-12.483000000000004</v>
      </c>
      <c r="R66" s="81">
        <f t="shared" si="39"/>
        <v>0</v>
      </c>
      <c r="S66" s="81">
        <f t="shared" si="39"/>
        <v>0</v>
      </c>
      <c r="T66" s="51"/>
    </row>
    <row r="67" spans="1:20" ht="103.8" customHeight="1" x14ac:dyDescent="0.3">
      <c r="A67" s="87" t="s">
        <v>99</v>
      </c>
      <c r="B67" s="20" t="s">
        <v>145</v>
      </c>
      <c r="C67" s="81">
        <f t="shared" si="26"/>
        <v>62.1</v>
      </c>
      <c r="D67" s="81">
        <v>62.1</v>
      </c>
      <c r="E67" s="81">
        <v>0</v>
      </c>
      <c r="F67" s="81">
        <v>0</v>
      </c>
      <c r="G67" s="81">
        <v>33.204999999999998</v>
      </c>
      <c r="H67" s="81">
        <f>I67+J67</f>
        <v>33.204999999999998</v>
      </c>
      <c r="I67" s="81">
        <v>33.204999999999998</v>
      </c>
      <c r="J67" s="81">
        <v>0</v>
      </c>
      <c r="K67" s="81">
        <v>0</v>
      </c>
      <c r="L67" s="81">
        <f>M67+N67</f>
        <v>45.688000000000002</v>
      </c>
      <c r="M67" s="81">
        <v>45.688000000000002</v>
      </c>
      <c r="N67" s="81">
        <v>0</v>
      </c>
      <c r="O67" s="81">
        <v>0</v>
      </c>
      <c r="P67" s="81">
        <f>Q67+R67</f>
        <v>-12.483000000000004</v>
      </c>
      <c r="Q67" s="81">
        <f t="shared" si="39"/>
        <v>-12.483000000000004</v>
      </c>
      <c r="R67" s="81">
        <f t="shared" si="39"/>
        <v>0</v>
      </c>
      <c r="S67" s="81">
        <f t="shared" si="39"/>
        <v>0</v>
      </c>
      <c r="T67" s="51"/>
    </row>
    <row r="68" spans="1:20" ht="39" customHeight="1" x14ac:dyDescent="0.3">
      <c r="A68" s="89">
        <v>6000</v>
      </c>
      <c r="B68" s="12" t="s">
        <v>78</v>
      </c>
      <c r="C68" s="80">
        <f>C69+C71+C74+C75+C76</f>
        <v>55943.193999999996</v>
      </c>
      <c r="D68" s="80">
        <f>D69+D71+D72+D74+D75+D76</f>
        <v>60866.96</v>
      </c>
      <c r="E68" s="80">
        <f t="shared" ref="E68:O68" si="41">E69+E71+E72+E74+E75+E76</f>
        <v>69.593999999999994</v>
      </c>
      <c r="F68" s="80">
        <f t="shared" si="41"/>
        <v>0</v>
      </c>
      <c r="G68" s="80">
        <f t="shared" si="41"/>
        <v>11066.061999999998</v>
      </c>
      <c r="H68" s="80">
        <f t="shared" si="41"/>
        <v>6258.6282800000008</v>
      </c>
      <c r="I68" s="80">
        <f t="shared" si="41"/>
        <v>6192.9942800000008</v>
      </c>
      <c r="J68" s="80">
        <f t="shared" si="41"/>
        <v>65.634</v>
      </c>
      <c r="K68" s="80">
        <f t="shared" si="41"/>
        <v>0</v>
      </c>
      <c r="L68" s="80">
        <f t="shared" si="41"/>
        <v>7499.4635699999999</v>
      </c>
      <c r="M68" s="80">
        <f t="shared" si="41"/>
        <v>5810.1835700000001</v>
      </c>
      <c r="N68" s="80">
        <f t="shared" si="41"/>
        <v>1689.28</v>
      </c>
      <c r="O68" s="80">
        <f t="shared" si="41"/>
        <v>1689.28</v>
      </c>
      <c r="P68" s="80">
        <f>P69+P71+P72+P74+P75+P76</f>
        <v>-1240.83529</v>
      </c>
      <c r="Q68" s="80">
        <f t="shared" ref="Q68:S68" si="42">Q69+Q71+Q74+Q75+Q76</f>
        <v>262.01071000000007</v>
      </c>
      <c r="R68" s="80">
        <f t="shared" si="42"/>
        <v>-1623.646</v>
      </c>
      <c r="S68" s="80">
        <f t="shared" si="42"/>
        <v>-1689.28</v>
      </c>
      <c r="T68" s="51"/>
    </row>
    <row r="69" spans="1:20" ht="58.8" hidden="1" customHeight="1" x14ac:dyDescent="0.3">
      <c r="A69" s="89">
        <v>6010</v>
      </c>
      <c r="B69" s="12" t="s">
        <v>130</v>
      </c>
      <c r="C69" s="80">
        <f t="shared" ref="C69:C70" si="43">D69+E69</f>
        <v>0</v>
      </c>
      <c r="D69" s="80">
        <f>D70</f>
        <v>0</v>
      </c>
      <c r="E69" s="80">
        <f>E70</f>
        <v>0</v>
      </c>
      <c r="F69" s="80">
        <f t="shared" ref="F69:O69" si="44">F70</f>
        <v>0</v>
      </c>
      <c r="G69" s="80">
        <f t="shared" si="44"/>
        <v>0</v>
      </c>
      <c r="H69" s="80">
        <f t="shared" si="44"/>
        <v>0</v>
      </c>
      <c r="I69" s="80">
        <f t="shared" si="44"/>
        <v>0</v>
      </c>
      <c r="J69" s="80">
        <f t="shared" si="44"/>
        <v>0</v>
      </c>
      <c r="K69" s="80">
        <f t="shared" si="44"/>
        <v>0</v>
      </c>
      <c r="L69" s="80">
        <f t="shared" si="44"/>
        <v>0</v>
      </c>
      <c r="M69" s="80">
        <f t="shared" si="44"/>
        <v>0</v>
      </c>
      <c r="N69" s="80">
        <f t="shared" si="44"/>
        <v>0</v>
      </c>
      <c r="O69" s="80">
        <f t="shared" si="44"/>
        <v>0</v>
      </c>
      <c r="P69" s="80">
        <f>P70</f>
        <v>0</v>
      </c>
      <c r="Q69" s="80">
        <f t="shared" ref="Q69:S70" si="45">I69-M69</f>
        <v>0</v>
      </c>
      <c r="R69" s="80">
        <f t="shared" si="45"/>
        <v>0</v>
      </c>
      <c r="S69" s="80">
        <f t="shared" si="45"/>
        <v>0</v>
      </c>
      <c r="T69" s="51"/>
    </row>
    <row r="70" spans="1:20" ht="60.6" hidden="1" customHeight="1" x14ac:dyDescent="0.3">
      <c r="A70" s="87">
        <v>6011</v>
      </c>
      <c r="B70" s="20" t="s">
        <v>131</v>
      </c>
      <c r="C70" s="81">
        <f t="shared" si="43"/>
        <v>0</v>
      </c>
      <c r="D70" s="81">
        <v>0</v>
      </c>
      <c r="E70" s="81">
        <v>0</v>
      </c>
      <c r="F70" s="81">
        <v>0</v>
      </c>
      <c r="G70" s="81">
        <v>0</v>
      </c>
      <c r="H70" s="81">
        <f>I70+J70</f>
        <v>0</v>
      </c>
      <c r="I70" s="81">
        <v>0</v>
      </c>
      <c r="J70" s="81">
        <v>0</v>
      </c>
      <c r="K70" s="81">
        <v>0</v>
      </c>
      <c r="L70" s="81">
        <f>M70+N70</f>
        <v>0</v>
      </c>
      <c r="M70" s="81">
        <v>0</v>
      </c>
      <c r="N70" s="81">
        <v>0</v>
      </c>
      <c r="O70" s="81">
        <v>0</v>
      </c>
      <c r="P70" s="81">
        <f>Q70+R70</f>
        <v>0</v>
      </c>
      <c r="Q70" s="81">
        <f t="shared" si="45"/>
        <v>0</v>
      </c>
      <c r="R70" s="81">
        <f t="shared" si="45"/>
        <v>0</v>
      </c>
      <c r="S70" s="81">
        <f t="shared" si="45"/>
        <v>0</v>
      </c>
      <c r="T70" s="51"/>
    </row>
    <row r="71" spans="1:20" ht="46.2" customHeight="1" x14ac:dyDescent="0.3">
      <c r="A71" s="89" t="s">
        <v>100</v>
      </c>
      <c r="B71" s="12" t="s">
        <v>79</v>
      </c>
      <c r="C71" s="80">
        <f t="shared" si="26"/>
        <v>55929.093999999997</v>
      </c>
      <c r="D71" s="80">
        <v>55859.5</v>
      </c>
      <c r="E71" s="80">
        <f>3.96+65.634</f>
        <v>69.593999999999994</v>
      </c>
      <c r="F71" s="80">
        <v>0</v>
      </c>
      <c r="G71" s="80">
        <v>6072.2420000000002</v>
      </c>
      <c r="H71" s="80">
        <f>I71+J71</f>
        <v>6137.4462400000002</v>
      </c>
      <c r="I71" s="80">
        <v>6071.8122400000002</v>
      </c>
      <c r="J71" s="80">
        <v>65.634</v>
      </c>
      <c r="K71" s="80">
        <v>0</v>
      </c>
      <c r="L71" s="80">
        <f>M71+N71</f>
        <v>7499.4635699999999</v>
      </c>
      <c r="M71" s="80">
        <v>5810.1835700000001</v>
      </c>
      <c r="N71" s="80">
        <v>1689.28</v>
      </c>
      <c r="O71" s="80">
        <v>1689.28</v>
      </c>
      <c r="P71" s="80">
        <f>Q71+R71</f>
        <v>-1362.0173299999999</v>
      </c>
      <c r="Q71" s="80">
        <f t="shared" si="39"/>
        <v>261.62867000000006</v>
      </c>
      <c r="R71" s="80">
        <f t="shared" si="39"/>
        <v>-1623.646</v>
      </c>
      <c r="S71" s="80">
        <f t="shared" si="39"/>
        <v>-1689.28</v>
      </c>
      <c r="T71" s="51"/>
    </row>
    <row r="72" spans="1:20" ht="46.2" customHeight="1" x14ac:dyDescent="0.3">
      <c r="A72" s="86" t="s">
        <v>138</v>
      </c>
      <c r="B72" s="12" t="s">
        <v>79</v>
      </c>
      <c r="C72" s="80">
        <f t="shared" si="26"/>
        <v>4993.3599999999997</v>
      </c>
      <c r="D72" s="80">
        <v>4993.3599999999997</v>
      </c>
      <c r="E72" s="80">
        <v>0</v>
      </c>
      <c r="F72" s="80">
        <v>0</v>
      </c>
      <c r="G72" s="80">
        <v>4993.3599999999997</v>
      </c>
      <c r="H72" s="80">
        <f>I72+J72</f>
        <v>120.8</v>
      </c>
      <c r="I72" s="80">
        <v>120.8</v>
      </c>
      <c r="J72" s="80">
        <v>0</v>
      </c>
      <c r="K72" s="80">
        <v>0</v>
      </c>
      <c r="L72" s="80">
        <f>M72+N72</f>
        <v>0</v>
      </c>
      <c r="M72" s="80">
        <v>0</v>
      </c>
      <c r="N72" s="80">
        <v>0</v>
      </c>
      <c r="O72" s="80">
        <v>0</v>
      </c>
      <c r="P72" s="80">
        <f>Q72+R72</f>
        <v>120.8</v>
      </c>
      <c r="Q72" s="80">
        <f t="shared" si="39"/>
        <v>120.8</v>
      </c>
      <c r="R72" s="80">
        <f t="shared" si="39"/>
        <v>0</v>
      </c>
      <c r="S72" s="80">
        <f t="shared" si="39"/>
        <v>0</v>
      </c>
      <c r="T72" s="51"/>
    </row>
    <row r="73" spans="1:20" ht="43.8" customHeight="1" x14ac:dyDescent="0.3">
      <c r="A73" s="89">
        <v>6080</v>
      </c>
      <c r="B73" s="12" t="s">
        <v>80</v>
      </c>
      <c r="C73" s="80">
        <f t="shared" si="26"/>
        <v>6.9</v>
      </c>
      <c r="D73" s="80">
        <f>D74</f>
        <v>6.9</v>
      </c>
      <c r="E73" s="80">
        <f>E74</f>
        <v>0</v>
      </c>
      <c r="F73" s="80">
        <f t="shared" ref="F73:O73" si="46">F74</f>
        <v>0</v>
      </c>
      <c r="G73" s="80">
        <f t="shared" si="46"/>
        <v>0.46</v>
      </c>
      <c r="H73" s="80">
        <f t="shared" si="46"/>
        <v>0.38203999999999999</v>
      </c>
      <c r="I73" s="80">
        <f t="shared" si="46"/>
        <v>0.38203999999999999</v>
      </c>
      <c r="J73" s="83">
        <f t="shared" si="46"/>
        <v>0</v>
      </c>
      <c r="K73" s="80">
        <f t="shared" si="46"/>
        <v>0</v>
      </c>
      <c r="L73" s="80">
        <f t="shared" si="46"/>
        <v>0</v>
      </c>
      <c r="M73" s="80">
        <f t="shared" si="46"/>
        <v>0</v>
      </c>
      <c r="N73" s="80">
        <f t="shared" si="46"/>
        <v>0</v>
      </c>
      <c r="O73" s="80">
        <f t="shared" si="46"/>
        <v>0</v>
      </c>
      <c r="P73" s="80">
        <f>P74</f>
        <v>0.38203999999999999</v>
      </c>
      <c r="Q73" s="80">
        <f t="shared" si="39"/>
        <v>0.38203999999999999</v>
      </c>
      <c r="R73" s="80">
        <f t="shared" si="39"/>
        <v>0</v>
      </c>
      <c r="S73" s="80">
        <f t="shared" si="39"/>
        <v>0</v>
      </c>
      <c r="T73" s="51"/>
    </row>
    <row r="74" spans="1:20" ht="48.6" customHeight="1" x14ac:dyDescent="0.3">
      <c r="A74" s="87" t="s">
        <v>101</v>
      </c>
      <c r="B74" s="20" t="s">
        <v>81</v>
      </c>
      <c r="C74" s="81">
        <f t="shared" si="26"/>
        <v>6.9</v>
      </c>
      <c r="D74" s="81">
        <v>6.9</v>
      </c>
      <c r="E74" s="81">
        <v>0</v>
      </c>
      <c r="F74" s="81">
        <v>0</v>
      </c>
      <c r="G74" s="81">
        <v>0.46</v>
      </c>
      <c r="H74" s="81">
        <f>I74+J74</f>
        <v>0.38203999999999999</v>
      </c>
      <c r="I74" s="81">
        <v>0.38203999999999999</v>
      </c>
      <c r="J74" s="81">
        <v>0</v>
      </c>
      <c r="K74" s="81">
        <v>0</v>
      </c>
      <c r="L74" s="81">
        <f>M74+N74</f>
        <v>0</v>
      </c>
      <c r="M74" s="81">
        <v>0</v>
      </c>
      <c r="N74" s="81">
        <v>0</v>
      </c>
      <c r="O74" s="81">
        <v>0</v>
      </c>
      <c r="P74" s="81">
        <f>Q74+R74</f>
        <v>0.38203999999999999</v>
      </c>
      <c r="Q74" s="81">
        <f t="shared" si="39"/>
        <v>0.38203999999999999</v>
      </c>
      <c r="R74" s="81">
        <f t="shared" si="39"/>
        <v>0</v>
      </c>
      <c r="S74" s="81">
        <f t="shared" si="39"/>
        <v>0</v>
      </c>
      <c r="T74" s="51"/>
    </row>
    <row r="75" spans="1:20" ht="59.4" customHeight="1" x14ac:dyDescent="0.3">
      <c r="A75" s="89" t="s">
        <v>102</v>
      </c>
      <c r="B75" s="12" t="s">
        <v>82</v>
      </c>
      <c r="C75" s="80">
        <f t="shared" si="26"/>
        <v>7.2</v>
      </c>
      <c r="D75" s="80">
        <v>7.2</v>
      </c>
      <c r="E75" s="80">
        <v>0</v>
      </c>
      <c r="F75" s="80">
        <v>0</v>
      </c>
      <c r="G75" s="80">
        <v>0</v>
      </c>
      <c r="H75" s="80">
        <f>I75+J75</f>
        <v>0</v>
      </c>
      <c r="I75" s="80">
        <v>0</v>
      </c>
      <c r="J75" s="80">
        <v>0</v>
      </c>
      <c r="K75" s="80">
        <v>0</v>
      </c>
      <c r="L75" s="80">
        <f>M75+N75</f>
        <v>0</v>
      </c>
      <c r="M75" s="80">
        <v>0</v>
      </c>
      <c r="N75" s="80">
        <v>0</v>
      </c>
      <c r="O75" s="80">
        <v>0</v>
      </c>
      <c r="P75" s="80">
        <f>Q75+R75</f>
        <v>0</v>
      </c>
      <c r="Q75" s="80">
        <f t="shared" si="39"/>
        <v>0</v>
      </c>
      <c r="R75" s="80">
        <f t="shared" si="39"/>
        <v>0</v>
      </c>
      <c r="S75" s="80">
        <f t="shared" si="39"/>
        <v>0</v>
      </c>
      <c r="T75" s="51"/>
    </row>
    <row r="76" spans="1:20" ht="115.2" hidden="1" customHeight="1" x14ac:dyDescent="0.3">
      <c r="A76" s="89">
        <v>1216092</v>
      </c>
      <c r="B76" s="12" t="s">
        <v>132</v>
      </c>
      <c r="C76" s="80">
        <f t="shared" si="26"/>
        <v>0</v>
      </c>
      <c r="D76" s="80">
        <v>0</v>
      </c>
      <c r="E76" s="80"/>
      <c r="F76" s="80"/>
      <c r="G76" s="80">
        <v>0</v>
      </c>
      <c r="H76" s="80">
        <f>I76+J76</f>
        <v>0</v>
      </c>
      <c r="I76" s="80">
        <v>0</v>
      </c>
      <c r="J76" s="80">
        <v>0</v>
      </c>
      <c r="K76" s="80">
        <v>0</v>
      </c>
      <c r="L76" s="80">
        <f>M76+N76</f>
        <v>0</v>
      </c>
      <c r="M76" s="80">
        <v>0</v>
      </c>
      <c r="N76" s="80">
        <v>0</v>
      </c>
      <c r="O76" s="80">
        <v>0</v>
      </c>
      <c r="P76" s="80">
        <f>Q76+R76</f>
        <v>0</v>
      </c>
      <c r="Q76" s="80">
        <f t="shared" si="39"/>
        <v>0</v>
      </c>
      <c r="R76" s="80">
        <f t="shared" si="39"/>
        <v>0</v>
      </c>
      <c r="S76" s="80">
        <f t="shared" si="39"/>
        <v>0</v>
      </c>
      <c r="T76" s="51"/>
    </row>
    <row r="77" spans="1:20" ht="25.2" customHeight="1" x14ac:dyDescent="0.3">
      <c r="A77" s="89">
        <v>7000</v>
      </c>
      <c r="B77" s="12" t="s">
        <v>83</v>
      </c>
      <c r="C77" s="80">
        <f t="shared" si="26"/>
        <v>16545.111000000001</v>
      </c>
      <c r="D77" s="80">
        <f>D78+D80</f>
        <v>1245.1110000000001</v>
      </c>
      <c r="E77" s="80">
        <f t="shared" ref="E77:G77" si="47">E78+E80</f>
        <v>15300</v>
      </c>
      <c r="F77" s="80">
        <f t="shared" si="47"/>
        <v>15300</v>
      </c>
      <c r="G77" s="80">
        <f t="shared" si="47"/>
        <v>233.59899999999999</v>
      </c>
      <c r="H77" s="80">
        <f>I77+J77</f>
        <v>4843.7574699999996</v>
      </c>
      <c r="I77" s="80">
        <f>I78+I80</f>
        <v>233.29872</v>
      </c>
      <c r="J77" s="80">
        <f t="shared" ref="J77:K77" si="48">J78+J80</f>
        <v>4610.4587499999998</v>
      </c>
      <c r="K77" s="80">
        <f t="shared" si="48"/>
        <v>4610.4587499999998</v>
      </c>
      <c r="L77" s="80">
        <f>M77+N77</f>
        <v>388.84352999999999</v>
      </c>
      <c r="M77" s="80">
        <f>M78+M80</f>
        <v>388.84352999999999</v>
      </c>
      <c r="N77" s="80">
        <f t="shared" ref="N77:O77" si="49">N78+N80</f>
        <v>0</v>
      </c>
      <c r="O77" s="80">
        <f t="shared" si="49"/>
        <v>0</v>
      </c>
      <c r="P77" s="80">
        <f>Q77+R77</f>
        <v>4454.9139399999995</v>
      </c>
      <c r="Q77" s="80">
        <f t="shared" si="39"/>
        <v>-155.54480999999998</v>
      </c>
      <c r="R77" s="80">
        <f t="shared" si="39"/>
        <v>4610.4587499999998</v>
      </c>
      <c r="S77" s="80">
        <f t="shared" si="39"/>
        <v>4610.4587499999998</v>
      </c>
      <c r="T77" s="51"/>
    </row>
    <row r="78" spans="1:20" ht="57.6" customHeight="1" x14ac:dyDescent="0.3">
      <c r="A78" s="87">
        <v>7300</v>
      </c>
      <c r="B78" s="20" t="s">
        <v>143</v>
      </c>
      <c r="C78" s="81">
        <f>C79</f>
        <v>15300</v>
      </c>
      <c r="D78" s="81">
        <f t="shared" ref="D78:S78" si="50">D79</f>
        <v>0</v>
      </c>
      <c r="E78" s="81">
        <f t="shared" si="50"/>
        <v>15300</v>
      </c>
      <c r="F78" s="81">
        <f t="shared" si="50"/>
        <v>15300</v>
      </c>
      <c r="G78" s="81">
        <f t="shared" si="50"/>
        <v>0</v>
      </c>
      <c r="H78" s="81">
        <f t="shared" si="50"/>
        <v>4610.4587499999998</v>
      </c>
      <c r="I78" s="81">
        <f t="shared" si="50"/>
        <v>0</v>
      </c>
      <c r="J78" s="81">
        <f t="shared" si="50"/>
        <v>4610.4587499999998</v>
      </c>
      <c r="K78" s="81">
        <f t="shared" si="50"/>
        <v>4610.4587499999998</v>
      </c>
      <c r="L78" s="81">
        <f t="shared" si="50"/>
        <v>0</v>
      </c>
      <c r="M78" s="81">
        <f t="shared" si="50"/>
        <v>0</v>
      </c>
      <c r="N78" s="81">
        <f t="shared" si="50"/>
        <v>0</v>
      </c>
      <c r="O78" s="81">
        <f t="shared" si="50"/>
        <v>0</v>
      </c>
      <c r="P78" s="81">
        <f t="shared" si="50"/>
        <v>4610.4587499999998</v>
      </c>
      <c r="Q78" s="81">
        <f t="shared" si="50"/>
        <v>0</v>
      </c>
      <c r="R78" s="81">
        <f t="shared" si="50"/>
        <v>4610.4587499999998</v>
      </c>
      <c r="S78" s="81">
        <f t="shared" si="50"/>
        <v>4610.4587499999998</v>
      </c>
      <c r="T78" s="51"/>
    </row>
    <row r="79" spans="1:20" ht="108.6" customHeight="1" x14ac:dyDescent="0.3">
      <c r="A79" s="87">
        <v>7330</v>
      </c>
      <c r="B79" s="20" t="s">
        <v>144</v>
      </c>
      <c r="C79" s="81">
        <f t="shared" ref="C79" si="51">D79+E79</f>
        <v>15300</v>
      </c>
      <c r="D79" s="81">
        <v>0</v>
      </c>
      <c r="E79" s="81">
        <v>15300</v>
      </c>
      <c r="F79" s="81">
        <v>15300</v>
      </c>
      <c r="G79" s="81">
        <v>0</v>
      </c>
      <c r="H79" s="81">
        <f>I79+J79</f>
        <v>4610.4587499999998</v>
      </c>
      <c r="I79" s="81">
        <v>0</v>
      </c>
      <c r="J79" s="81">
        <v>4610.4587499999998</v>
      </c>
      <c r="K79" s="81">
        <v>4610.4587499999998</v>
      </c>
      <c r="L79" s="81">
        <f>M79+N79</f>
        <v>0</v>
      </c>
      <c r="M79" s="81">
        <v>0</v>
      </c>
      <c r="N79" s="81">
        <v>0</v>
      </c>
      <c r="O79" s="81">
        <v>0</v>
      </c>
      <c r="P79" s="81">
        <f>Q79+R79</f>
        <v>4610.4587499999998</v>
      </c>
      <c r="Q79" s="81">
        <f t="shared" ref="Q79:S79" si="52">I79-M79</f>
        <v>0</v>
      </c>
      <c r="R79" s="81">
        <f t="shared" si="52"/>
        <v>4610.4587499999998</v>
      </c>
      <c r="S79" s="81">
        <f t="shared" si="52"/>
        <v>4610.4587499999998</v>
      </c>
      <c r="T79" s="51"/>
    </row>
    <row r="80" spans="1:20" ht="39" customHeight="1" x14ac:dyDescent="0.3">
      <c r="A80" s="87">
        <v>7500</v>
      </c>
      <c r="B80" s="20" t="s">
        <v>84</v>
      </c>
      <c r="C80" s="81">
        <f t="shared" si="26"/>
        <v>1245.1110000000001</v>
      </c>
      <c r="D80" s="81">
        <f>D81+D82</f>
        <v>1245.1110000000001</v>
      </c>
      <c r="E80" s="81">
        <f>E81+E82</f>
        <v>0</v>
      </c>
      <c r="F80" s="81">
        <f t="shared" ref="F80:O80" si="53">F81+F82</f>
        <v>0</v>
      </c>
      <c r="G80" s="81">
        <f t="shared" si="53"/>
        <v>233.59899999999999</v>
      </c>
      <c r="H80" s="81">
        <f t="shared" si="53"/>
        <v>233.29872</v>
      </c>
      <c r="I80" s="81">
        <f t="shared" si="53"/>
        <v>233.29872</v>
      </c>
      <c r="J80" s="81">
        <f t="shared" si="53"/>
        <v>0</v>
      </c>
      <c r="K80" s="81">
        <f t="shared" si="53"/>
        <v>0</v>
      </c>
      <c r="L80" s="81">
        <f t="shared" si="53"/>
        <v>388.84352999999999</v>
      </c>
      <c r="M80" s="81">
        <f t="shared" si="53"/>
        <v>388.84352999999999</v>
      </c>
      <c r="N80" s="81">
        <f t="shared" si="53"/>
        <v>0</v>
      </c>
      <c r="O80" s="81">
        <f t="shared" si="53"/>
        <v>0</v>
      </c>
      <c r="P80" s="81">
        <f>P81+P82</f>
        <v>-155.54481000000001</v>
      </c>
      <c r="Q80" s="81">
        <f t="shared" si="39"/>
        <v>-155.54480999999998</v>
      </c>
      <c r="R80" s="81">
        <f t="shared" si="39"/>
        <v>0</v>
      </c>
      <c r="S80" s="81">
        <f t="shared" si="39"/>
        <v>0</v>
      </c>
      <c r="T80" s="51"/>
    </row>
    <row r="81" spans="1:20" ht="38.4" customHeight="1" x14ac:dyDescent="0.3">
      <c r="A81" s="87" t="s">
        <v>103</v>
      </c>
      <c r="B81" s="20" t="s">
        <v>85</v>
      </c>
      <c r="C81" s="81">
        <f t="shared" si="26"/>
        <v>1096.951</v>
      </c>
      <c r="D81" s="81">
        <v>1096.951</v>
      </c>
      <c r="E81" s="81">
        <v>0</v>
      </c>
      <c r="F81" s="81">
        <v>0</v>
      </c>
      <c r="G81" s="81">
        <v>169.155</v>
      </c>
      <c r="H81" s="81">
        <f>I81+J81</f>
        <v>168.85471999999999</v>
      </c>
      <c r="I81" s="81">
        <v>168.85471999999999</v>
      </c>
      <c r="J81" s="81">
        <v>0</v>
      </c>
      <c r="K81" s="81">
        <v>0</v>
      </c>
      <c r="L81" s="81">
        <f>M81+N81</f>
        <v>280.69153</v>
      </c>
      <c r="M81" s="81">
        <v>280.69153</v>
      </c>
      <c r="N81" s="81">
        <v>0</v>
      </c>
      <c r="O81" s="81">
        <v>0</v>
      </c>
      <c r="P81" s="81">
        <f>Q81+R81</f>
        <v>-111.83681000000001</v>
      </c>
      <c r="Q81" s="81">
        <f t="shared" si="39"/>
        <v>-111.83681000000001</v>
      </c>
      <c r="R81" s="81">
        <f t="shared" si="39"/>
        <v>0</v>
      </c>
      <c r="S81" s="81">
        <f t="shared" si="39"/>
        <v>0</v>
      </c>
      <c r="T81" s="51"/>
    </row>
    <row r="82" spans="1:20" ht="41.4" customHeight="1" x14ac:dyDescent="0.3">
      <c r="A82" s="87" t="s">
        <v>104</v>
      </c>
      <c r="B82" s="20" t="s">
        <v>85</v>
      </c>
      <c r="C82" s="81">
        <f t="shared" si="26"/>
        <v>148.16</v>
      </c>
      <c r="D82" s="81">
        <v>148.16</v>
      </c>
      <c r="E82" s="81">
        <v>0</v>
      </c>
      <c r="F82" s="81">
        <v>0</v>
      </c>
      <c r="G82" s="81">
        <v>64.444000000000003</v>
      </c>
      <c r="H82" s="81">
        <f>I82+J82</f>
        <v>64.444000000000003</v>
      </c>
      <c r="I82" s="81">
        <v>64.444000000000003</v>
      </c>
      <c r="J82" s="81">
        <v>0</v>
      </c>
      <c r="K82" s="81">
        <v>0</v>
      </c>
      <c r="L82" s="81">
        <f>M82+N82</f>
        <v>108.152</v>
      </c>
      <c r="M82" s="81">
        <v>108.152</v>
      </c>
      <c r="N82" s="81">
        <v>0</v>
      </c>
      <c r="O82" s="81">
        <v>0</v>
      </c>
      <c r="P82" s="81">
        <f>Q82+R82</f>
        <v>-43.707999999999998</v>
      </c>
      <c r="Q82" s="81">
        <f t="shared" si="39"/>
        <v>-43.707999999999998</v>
      </c>
      <c r="R82" s="81">
        <f t="shared" si="39"/>
        <v>0</v>
      </c>
      <c r="S82" s="81">
        <f t="shared" si="39"/>
        <v>0</v>
      </c>
      <c r="T82" s="51"/>
    </row>
    <row r="83" spans="1:20" ht="26.4" customHeight="1" x14ac:dyDescent="0.3">
      <c r="A83" s="89">
        <v>8000</v>
      </c>
      <c r="B83" s="12" t="s">
        <v>86</v>
      </c>
      <c r="C83" s="80">
        <f t="shared" si="26"/>
        <v>403.6</v>
      </c>
      <c r="D83" s="80">
        <f>D84+D86</f>
        <v>403.6</v>
      </c>
      <c r="E83" s="80">
        <f>E84+E86</f>
        <v>0</v>
      </c>
      <c r="F83" s="80">
        <f t="shared" ref="F83:O83" si="54">F84+F86</f>
        <v>0</v>
      </c>
      <c r="G83" s="80">
        <f t="shared" si="54"/>
        <v>166.899</v>
      </c>
      <c r="H83" s="80">
        <f t="shared" si="54"/>
        <v>164.41075000000001</v>
      </c>
      <c r="I83" s="80">
        <f t="shared" si="54"/>
        <v>164.41075000000001</v>
      </c>
      <c r="J83" s="80">
        <f t="shared" si="54"/>
        <v>0</v>
      </c>
      <c r="K83" s="80">
        <f t="shared" si="54"/>
        <v>0</v>
      </c>
      <c r="L83" s="80">
        <f t="shared" si="54"/>
        <v>61.168599999999998</v>
      </c>
      <c r="M83" s="80">
        <f t="shared" si="54"/>
        <v>80.769220000000004</v>
      </c>
      <c r="N83" s="80">
        <f t="shared" si="54"/>
        <v>0</v>
      </c>
      <c r="O83" s="80">
        <f t="shared" si="54"/>
        <v>0</v>
      </c>
      <c r="P83" s="80">
        <f>P84+P86</f>
        <v>103.24215000000001</v>
      </c>
      <c r="Q83" s="80">
        <f t="shared" si="39"/>
        <v>83.641530000000003</v>
      </c>
      <c r="R83" s="80">
        <f t="shared" si="39"/>
        <v>0</v>
      </c>
      <c r="S83" s="80">
        <f t="shared" si="39"/>
        <v>0</v>
      </c>
      <c r="T83" s="51"/>
    </row>
    <row r="84" spans="1:20" ht="49.2" customHeight="1" x14ac:dyDescent="0.3">
      <c r="A84" s="87">
        <v>8100</v>
      </c>
      <c r="B84" s="20" t="s">
        <v>87</v>
      </c>
      <c r="C84" s="81">
        <f t="shared" si="26"/>
        <v>403.6</v>
      </c>
      <c r="D84" s="81">
        <f>D85</f>
        <v>403.6</v>
      </c>
      <c r="E84" s="81">
        <f>E85</f>
        <v>0</v>
      </c>
      <c r="F84" s="81">
        <f t="shared" ref="F84:O84" si="55">F85</f>
        <v>0</v>
      </c>
      <c r="G84" s="81">
        <f t="shared" si="55"/>
        <v>166.899</v>
      </c>
      <c r="H84" s="81">
        <f t="shared" si="55"/>
        <v>164.41075000000001</v>
      </c>
      <c r="I84" s="81">
        <f t="shared" si="55"/>
        <v>164.41075000000001</v>
      </c>
      <c r="J84" s="81">
        <f t="shared" si="55"/>
        <v>0</v>
      </c>
      <c r="K84" s="81">
        <f t="shared" si="55"/>
        <v>0</v>
      </c>
      <c r="L84" s="81">
        <f t="shared" si="55"/>
        <v>61.168599999999998</v>
      </c>
      <c r="M84" s="81">
        <v>80.769220000000004</v>
      </c>
      <c r="N84" s="81">
        <f t="shared" si="55"/>
        <v>0</v>
      </c>
      <c r="O84" s="81">
        <f t="shared" si="55"/>
        <v>0</v>
      </c>
      <c r="P84" s="81">
        <f>P85</f>
        <v>103.24215000000001</v>
      </c>
      <c r="Q84" s="81">
        <f t="shared" si="39"/>
        <v>83.641530000000003</v>
      </c>
      <c r="R84" s="81">
        <f t="shared" si="39"/>
        <v>0</v>
      </c>
      <c r="S84" s="81">
        <f t="shared" si="39"/>
        <v>0</v>
      </c>
      <c r="T84" s="51"/>
    </row>
    <row r="85" spans="1:20" ht="61.8" customHeight="1" x14ac:dyDescent="0.3">
      <c r="A85" s="87" t="s">
        <v>105</v>
      </c>
      <c r="B85" s="20" t="s">
        <v>88</v>
      </c>
      <c r="C85" s="81">
        <f t="shared" si="26"/>
        <v>403.6</v>
      </c>
      <c r="D85" s="81">
        <v>403.6</v>
      </c>
      <c r="E85" s="81">
        <v>0</v>
      </c>
      <c r="F85" s="81">
        <v>0</v>
      </c>
      <c r="G85" s="81">
        <v>166.899</v>
      </c>
      <c r="H85" s="81">
        <f>I85+J85</f>
        <v>164.41075000000001</v>
      </c>
      <c r="I85" s="81">
        <v>164.41075000000001</v>
      </c>
      <c r="J85" s="81">
        <v>0</v>
      </c>
      <c r="K85" s="81">
        <v>0</v>
      </c>
      <c r="L85" s="81">
        <f>M85+N85</f>
        <v>61.168599999999998</v>
      </c>
      <c r="M85" s="81">
        <v>61.168599999999998</v>
      </c>
      <c r="N85" s="81">
        <v>0</v>
      </c>
      <c r="O85" s="81">
        <v>0</v>
      </c>
      <c r="P85" s="81">
        <f>Q85+R85</f>
        <v>103.24215000000001</v>
      </c>
      <c r="Q85" s="81">
        <f t="shared" si="39"/>
        <v>103.24215000000001</v>
      </c>
      <c r="R85" s="81">
        <f t="shared" si="39"/>
        <v>0</v>
      </c>
      <c r="S85" s="81">
        <f t="shared" si="39"/>
        <v>0</v>
      </c>
      <c r="T85" s="51"/>
    </row>
    <row r="86" spans="1:20" ht="27.6" customHeight="1" x14ac:dyDescent="0.3">
      <c r="A86" s="89">
        <v>8700</v>
      </c>
      <c r="B86" s="12" t="s">
        <v>89</v>
      </c>
      <c r="C86" s="80">
        <f t="shared" si="26"/>
        <v>0</v>
      </c>
      <c r="D86" s="80">
        <f>D87</f>
        <v>0</v>
      </c>
      <c r="E86" s="80">
        <f>E87</f>
        <v>0</v>
      </c>
      <c r="F86" s="80">
        <f t="shared" ref="F86:O86" si="56">F87</f>
        <v>0</v>
      </c>
      <c r="G86" s="80">
        <f t="shared" si="56"/>
        <v>0</v>
      </c>
      <c r="H86" s="80">
        <f t="shared" si="56"/>
        <v>0</v>
      </c>
      <c r="I86" s="80">
        <f t="shared" si="56"/>
        <v>0</v>
      </c>
      <c r="J86" s="80">
        <f t="shared" si="56"/>
        <v>0</v>
      </c>
      <c r="K86" s="80">
        <f t="shared" si="56"/>
        <v>0</v>
      </c>
      <c r="L86" s="80">
        <f t="shared" si="56"/>
        <v>0</v>
      </c>
      <c r="M86" s="80">
        <f t="shared" si="56"/>
        <v>0</v>
      </c>
      <c r="N86" s="80">
        <f t="shared" si="56"/>
        <v>0</v>
      </c>
      <c r="O86" s="80">
        <f t="shared" si="56"/>
        <v>0</v>
      </c>
      <c r="P86" s="80">
        <f>P87</f>
        <v>0</v>
      </c>
      <c r="Q86" s="80">
        <f t="shared" si="39"/>
        <v>0</v>
      </c>
      <c r="R86" s="80">
        <f t="shared" si="39"/>
        <v>0</v>
      </c>
      <c r="S86" s="80">
        <f t="shared" si="39"/>
        <v>0</v>
      </c>
      <c r="T86" s="51"/>
    </row>
    <row r="87" spans="1:20" ht="37.200000000000003" customHeight="1" x14ac:dyDescent="0.3">
      <c r="A87" s="87" t="s">
        <v>106</v>
      </c>
      <c r="B87" s="20" t="s">
        <v>90</v>
      </c>
      <c r="C87" s="81">
        <v>200</v>
      </c>
      <c r="D87" s="81">
        <v>0</v>
      </c>
      <c r="E87" s="81">
        <v>0</v>
      </c>
      <c r="F87" s="81">
        <v>0</v>
      </c>
      <c r="G87" s="81">
        <v>0</v>
      </c>
      <c r="H87" s="81">
        <f>I87+J87</f>
        <v>0</v>
      </c>
      <c r="I87" s="81">
        <v>0</v>
      </c>
      <c r="J87" s="81">
        <v>0</v>
      </c>
      <c r="K87" s="81">
        <v>0</v>
      </c>
      <c r="L87" s="81">
        <f>M87+N87</f>
        <v>0</v>
      </c>
      <c r="M87" s="81">
        <v>0</v>
      </c>
      <c r="N87" s="81">
        <v>0</v>
      </c>
      <c r="O87" s="81">
        <v>0</v>
      </c>
      <c r="P87" s="81">
        <f>Q87+R87</f>
        <v>0</v>
      </c>
      <c r="Q87" s="81">
        <f t="shared" si="39"/>
        <v>0</v>
      </c>
      <c r="R87" s="81">
        <f t="shared" si="39"/>
        <v>0</v>
      </c>
      <c r="S87" s="81">
        <f t="shared" si="39"/>
        <v>0</v>
      </c>
      <c r="T87" s="51"/>
    </row>
    <row r="88" spans="1:20" s="56" customFormat="1" ht="31.2" customHeight="1" x14ac:dyDescent="0.3">
      <c r="A88" s="118" t="s">
        <v>114</v>
      </c>
      <c r="B88" s="119"/>
      <c r="C88" s="84">
        <f t="shared" si="26"/>
        <v>236434.84841000001</v>
      </c>
      <c r="D88" s="85">
        <f>D46+D49+D62+D65+D68+D77+D83</f>
        <v>205651.41036000001</v>
      </c>
      <c r="E88" s="85">
        <f>E46+E49+E62+E65+E68+E77+E83</f>
        <v>30783.438050000001</v>
      </c>
      <c r="F88" s="85">
        <f t="shared" ref="F88" si="57">F46+F49+F62+F65+F68+F77+F83</f>
        <v>15300</v>
      </c>
      <c r="G88" s="85">
        <f>G46+G49+G62+G65+G68+G77+G83</f>
        <v>88849.871360000005</v>
      </c>
      <c r="H88" s="85">
        <f>H46+H49+H62+H65+H68+H77+H83</f>
        <v>93083.93078000001</v>
      </c>
      <c r="I88" s="85">
        <f>I46+I49+I62+I65+I68+I77+I83</f>
        <v>73346.146130000008</v>
      </c>
      <c r="J88" s="85">
        <f t="shared" ref="J88:N88" si="58">J46+J49+J62+J65+J68+J77+J83</f>
        <v>19737.784650000001</v>
      </c>
      <c r="K88" s="85">
        <f t="shared" si="58"/>
        <v>4610.4587499999998</v>
      </c>
      <c r="L88" s="85">
        <f t="shared" si="58"/>
        <v>63358.553089999994</v>
      </c>
      <c r="M88" s="85">
        <f t="shared" si="58"/>
        <v>60210.881290000005</v>
      </c>
      <c r="N88" s="85">
        <f t="shared" si="58"/>
        <v>3167.2724200000002</v>
      </c>
      <c r="O88" s="85">
        <f>O46+O49+O62+O65+O68+O77+O83</f>
        <v>2584.279</v>
      </c>
      <c r="P88" s="85">
        <f>P46+P49+P62+P65+P68+P77+P83</f>
        <v>29725.377690000005</v>
      </c>
      <c r="Q88" s="85">
        <f t="shared" si="39"/>
        <v>13135.264840000003</v>
      </c>
      <c r="R88" s="85">
        <f t="shared" si="39"/>
        <v>16570.51223</v>
      </c>
      <c r="S88" s="85">
        <f t="shared" si="39"/>
        <v>2026.1797499999998</v>
      </c>
      <c r="T88" s="55"/>
    </row>
    <row r="89" spans="1:20" s="27" customFormat="1" ht="42" hidden="1" customHeight="1" x14ac:dyDescent="0.3">
      <c r="A89" s="26">
        <v>401200</v>
      </c>
      <c r="B89" s="26"/>
      <c r="C89" s="29" t="s">
        <v>120</v>
      </c>
      <c r="D89" s="30">
        <f t="shared" si="26"/>
        <v>0</v>
      </c>
      <c r="E89" s="31"/>
      <c r="F89" s="31"/>
      <c r="G89" s="31"/>
      <c r="H89" s="31"/>
      <c r="I89" s="30">
        <f t="shared" ref="I89" si="59">J89+K89</f>
        <v>0</v>
      </c>
      <c r="J89" s="31">
        <v>0</v>
      </c>
      <c r="K89" s="31">
        <v>0</v>
      </c>
      <c r="L89" s="31">
        <v>0</v>
      </c>
      <c r="M89" s="30"/>
      <c r="N89" s="31"/>
      <c r="O89" s="31"/>
      <c r="P89" s="31"/>
      <c r="Q89" s="31">
        <v>0</v>
      </c>
      <c r="R89" s="31">
        <f t="shared" si="39"/>
        <v>0</v>
      </c>
      <c r="S89" s="31">
        <f t="shared" si="39"/>
        <v>0</v>
      </c>
      <c r="T89" s="51"/>
    </row>
    <row r="90" spans="1:20" s="27" customFormat="1" ht="55.2" hidden="1" customHeight="1" x14ac:dyDescent="0.3">
      <c r="A90" s="26"/>
      <c r="B90" s="26"/>
      <c r="C90" s="35" t="s">
        <v>121</v>
      </c>
      <c r="D90" s="30"/>
      <c r="E90" s="31"/>
      <c r="F90" s="31"/>
      <c r="G90" s="31"/>
      <c r="H90" s="31"/>
      <c r="I90" s="30"/>
      <c r="J90" s="31"/>
      <c r="K90" s="31"/>
      <c r="L90" s="31"/>
      <c r="M90" s="30"/>
      <c r="N90" s="31"/>
      <c r="O90" s="31"/>
      <c r="P90" s="31"/>
      <c r="Q90" s="31"/>
      <c r="R90" s="31"/>
      <c r="S90" s="31"/>
      <c r="T90" s="51"/>
    </row>
    <row r="91" spans="1:20" s="27" customFormat="1" ht="43.2" hidden="1" customHeight="1" x14ac:dyDescent="0.3">
      <c r="A91" s="26"/>
      <c r="B91" s="26"/>
      <c r="C91" s="29" t="s">
        <v>122</v>
      </c>
      <c r="D91" s="30">
        <f>D92-D93</f>
        <v>0</v>
      </c>
      <c r="E91" s="30">
        <f>E92-E93+E94</f>
        <v>0</v>
      </c>
      <c r="F91" s="30">
        <f>F92-F93+F94</f>
        <v>0</v>
      </c>
      <c r="G91" s="30">
        <f>G92-G93+G94</f>
        <v>0</v>
      </c>
      <c r="H91" s="30">
        <f>H92-H93+H94</f>
        <v>0</v>
      </c>
      <c r="I91" s="30">
        <f>J91+K91</f>
        <v>0</v>
      </c>
      <c r="J91" s="30">
        <f>J92-J93</f>
        <v>0</v>
      </c>
      <c r="K91" s="30">
        <f>K92-K93</f>
        <v>0</v>
      </c>
      <c r="L91" s="30">
        <f>L92-L93</f>
        <v>0</v>
      </c>
      <c r="M91" s="30">
        <f>N91+O91</f>
        <v>0</v>
      </c>
      <c r="N91" s="30">
        <f>N92-N93</f>
        <v>0</v>
      </c>
      <c r="O91" s="30">
        <f>O92-O93</f>
        <v>0</v>
      </c>
      <c r="P91" s="30">
        <f>P92-P93</f>
        <v>0</v>
      </c>
      <c r="Q91" s="31">
        <f t="shared" ref="Q91:S93" si="60">I91-M91</f>
        <v>0</v>
      </c>
      <c r="R91" s="31">
        <f t="shared" si="60"/>
        <v>0</v>
      </c>
      <c r="S91" s="31">
        <f t="shared" si="60"/>
        <v>0</v>
      </c>
      <c r="T91" s="51"/>
    </row>
    <row r="92" spans="1:20" s="27" customFormat="1" ht="36" hidden="1" customHeight="1" x14ac:dyDescent="0.3">
      <c r="A92" s="26">
        <v>205100</v>
      </c>
      <c r="B92" s="26"/>
      <c r="C92" s="32" t="s">
        <v>117</v>
      </c>
      <c r="D92" s="33">
        <f>E92+F92</f>
        <v>0</v>
      </c>
      <c r="E92" s="34"/>
      <c r="F92" s="34"/>
      <c r="G92" s="34"/>
      <c r="H92" s="34">
        <v>0</v>
      </c>
      <c r="I92" s="33">
        <f>J92+K92</f>
        <v>0</v>
      </c>
      <c r="J92" s="34">
        <v>0</v>
      </c>
      <c r="K92" s="34"/>
      <c r="L92" s="34">
        <v>0</v>
      </c>
      <c r="M92" s="33">
        <f>N92+O92</f>
        <v>0</v>
      </c>
      <c r="N92" s="34"/>
      <c r="O92" s="34"/>
      <c r="P92" s="34">
        <v>0</v>
      </c>
      <c r="Q92" s="34">
        <f t="shared" si="60"/>
        <v>0</v>
      </c>
      <c r="R92" s="34">
        <f t="shared" si="60"/>
        <v>0</v>
      </c>
      <c r="S92" s="34">
        <f t="shared" si="60"/>
        <v>0</v>
      </c>
      <c r="T92" s="51"/>
    </row>
    <row r="93" spans="1:20" s="28" customFormat="1" ht="39.6" hidden="1" customHeight="1" x14ac:dyDescent="0.35">
      <c r="A93" s="26">
        <v>205200</v>
      </c>
      <c r="B93" s="26"/>
      <c r="C93" s="32" t="s">
        <v>118</v>
      </c>
      <c r="D93" s="33">
        <f>E93+F93</f>
        <v>0</v>
      </c>
      <c r="E93" s="34"/>
      <c r="F93" s="34"/>
      <c r="G93" s="34"/>
      <c r="H93" s="34">
        <v>0</v>
      </c>
      <c r="I93" s="33">
        <f>J93+K93</f>
        <v>0</v>
      </c>
      <c r="J93" s="34"/>
      <c r="K93" s="34"/>
      <c r="L93" s="34"/>
      <c r="M93" s="33">
        <f>N93+O93</f>
        <v>0</v>
      </c>
      <c r="N93" s="34"/>
      <c r="O93" s="34"/>
      <c r="P93" s="34"/>
      <c r="Q93" s="34">
        <f t="shared" si="60"/>
        <v>0</v>
      </c>
      <c r="R93" s="34">
        <f t="shared" si="60"/>
        <v>0</v>
      </c>
      <c r="S93" s="34">
        <f t="shared" si="60"/>
        <v>0</v>
      </c>
      <c r="T93" s="51"/>
    </row>
    <row r="94" spans="1:20" s="27" customFormat="1" ht="33.6" hidden="1" customHeight="1" x14ac:dyDescent="0.3">
      <c r="A94" s="26"/>
      <c r="B94" s="26"/>
      <c r="C94" s="29" t="s">
        <v>119</v>
      </c>
      <c r="D94" s="30">
        <f>E94+F94</f>
        <v>0</v>
      </c>
      <c r="E94" s="31">
        <v>0</v>
      </c>
      <c r="F94" s="31">
        <v>0</v>
      </c>
      <c r="G94" s="31">
        <v>0</v>
      </c>
      <c r="H94" s="31">
        <v>0</v>
      </c>
      <c r="I94" s="30">
        <f>J94+K94</f>
        <v>0</v>
      </c>
      <c r="J94" s="31"/>
      <c r="K94" s="31"/>
      <c r="L94" s="31"/>
      <c r="M94" s="30">
        <f>N94+O94</f>
        <v>0</v>
      </c>
      <c r="N94" s="31"/>
      <c r="O94" s="31"/>
      <c r="P94" s="31">
        <v>0</v>
      </c>
      <c r="Q94" s="31">
        <v>0</v>
      </c>
      <c r="R94" s="31">
        <f>J94-N94</f>
        <v>0</v>
      </c>
      <c r="S94" s="31">
        <v>0</v>
      </c>
      <c r="T94" s="31"/>
    </row>
    <row r="95" spans="1:20" s="36" customFormat="1" ht="22.8" x14ac:dyDescent="0.4">
      <c r="B95" s="37" t="s">
        <v>147</v>
      </c>
      <c r="D95" s="38"/>
      <c r="E95" s="37"/>
      <c r="F95" s="39"/>
      <c r="G95" s="39"/>
      <c r="H95" s="40"/>
      <c r="I95" s="41"/>
      <c r="J95" s="37"/>
      <c r="K95" s="40"/>
      <c r="L95" s="40"/>
    </row>
    <row r="96" spans="1:20" s="25" customFormat="1" ht="19.8" hidden="1" customHeight="1" x14ac:dyDescent="0.3"/>
    <row r="97" spans="2:2" s="25" customFormat="1" ht="21" customHeight="1" x14ac:dyDescent="0.3"/>
    <row r="98" spans="2:2" s="23" customFormat="1" ht="46.2" customHeight="1" x14ac:dyDescent="0.65">
      <c r="B98" s="24" t="s">
        <v>133</v>
      </c>
    </row>
    <row r="101" spans="2:2" x14ac:dyDescent="0.3">
      <c r="B101" s="42" t="s">
        <v>124</v>
      </c>
    </row>
  </sheetData>
  <mergeCells count="32">
    <mergeCell ref="O5:O8"/>
    <mergeCell ref="D5:D8"/>
    <mergeCell ref="E5:E8"/>
    <mergeCell ref="F5:F8"/>
    <mergeCell ref="S5:S8"/>
    <mergeCell ref="Q5:Q8"/>
    <mergeCell ref="R5:R8"/>
    <mergeCell ref="J5:J8"/>
    <mergeCell ref="A88:B88"/>
    <mergeCell ref="K5:K8"/>
    <mergeCell ref="M5:M8"/>
    <mergeCell ref="N5:N8"/>
    <mergeCell ref="A10:C10"/>
    <mergeCell ref="A38:B38"/>
    <mergeCell ref="A44:B44"/>
    <mergeCell ref="B45:C45"/>
    <mergeCell ref="B1:S1"/>
    <mergeCell ref="B2:S2"/>
    <mergeCell ref="B3:Q3"/>
    <mergeCell ref="R3:S3"/>
    <mergeCell ref="A4:A8"/>
    <mergeCell ref="B4:B8"/>
    <mergeCell ref="C4:C8"/>
    <mergeCell ref="D4:F4"/>
    <mergeCell ref="G4:G8"/>
    <mergeCell ref="H4:H8"/>
    <mergeCell ref="I4:K4"/>
    <mergeCell ref="L4:L8"/>
    <mergeCell ref="M4:O4"/>
    <mergeCell ref="P4:P8"/>
    <mergeCell ref="Q4:S4"/>
    <mergeCell ref="I5:I8"/>
  </mergeCells>
  <pageMargins left="0.39370078740157483" right="0.27559055118110237" top="0.75" bottom="0.27559055118110237" header="0.6" footer="0.23622047244094491"/>
  <pageSetup paperSize="9" scale="48" fitToHeight="6" orientation="landscape" r:id="rId1"/>
  <headerFooter differentFirst="1">
    <oddHeader>&amp;C&amp;12&amp;P</oddHeader>
  </headerFooter>
  <rowBreaks count="1" manualBreakCount="1">
    <brk id="44" max="1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1"/>
  <sheetViews>
    <sheetView zoomScale="60" zoomScaleNormal="60" workbookViewId="0">
      <pane ySplit="9" topLeftCell="A50" activePane="bottomLeft" state="frozen"/>
      <selection activeCell="A6" sqref="A6"/>
      <selection pane="bottomLeft" activeCell="N52" sqref="N52"/>
    </sheetView>
  </sheetViews>
  <sheetFormatPr defaultRowHeight="15.6" x14ac:dyDescent="0.3"/>
  <cols>
    <col min="1" max="1" width="12.44140625" style="1" customWidth="1"/>
    <col min="2" max="2" width="32.77734375" style="1" customWidth="1"/>
    <col min="3" max="3" width="16.5546875" style="1" customWidth="1"/>
    <col min="4" max="4" width="16.44140625" style="1" customWidth="1"/>
    <col min="5" max="5" width="16.6640625" style="1" customWidth="1"/>
    <col min="6" max="6" width="15.21875" style="1" customWidth="1"/>
    <col min="7" max="7" width="19" style="1" customWidth="1"/>
    <col min="8" max="8" width="17.44140625" style="1" customWidth="1"/>
    <col min="9" max="9" width="16.33203125" style="1" customWidth="1"/>
    <col min="10" max="10" width="15.109375" style="1" customWidth="1"/>
    <col min="11" max="11" width="15.21875" style="1" customWidth="1"/>
    <col min="12" max="12" width="16.6640625" style="1" customWidth="1"/>
    <col min="13" max="13" width="17" style="1" customWidth="1"/>
    <col min="14" max="14" width="14.6640625" style="1" customWidth="1"/>
    <col min="15" max="15" width="14.88671875" style="1" customWidth="1"/>
    <col min="16" max="16" width="17.6640625" style="1" customWidth="1"/>
    <col min="17" max="17" width="15.6640625" style="1" customWidth="1"/>
    <col min="18" max="18" width="17.6640625" style="1" customWidth="1"/>
    <col min="19" max="19" width="14.77734375" style="1" customWidth="1"/>
    <col min="20" max="20" width="12.6640625" style="1" customWidth="1"/>
    <col min="21" max="16384" width="8.88671875" style="1"/>
  </cols>
  <sheetData>
    <row r="1" spans="1:19" ht="39.6" customHeight="1" x14ac:dyDescent="0.3">
      <c r="A1" s="15"/>
      <c r="B1" s="123" t="s">
        <v>0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</row>
    <row r="2" spans="1:19" ht="46.8" customHeight="1" x14ac:dyDescent="0.3">
      <c r="A2" s="15"/>
      <c r="B2" s="123" t="s">
        <v>158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</row>
    <row r="3" spans="1:19" ht="38.4" customHeight="1" x14ac:dyDescent="0.3">
      <c r="A3" s="15"/>
      <c r="B3" s="124" t="s">
        <v>1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5" t="s">
        <v>128</v>
      </c>
      <c r="S3" s="125"/>
    </row>
    <row r="4" spans="1:19" ht="32.4" customHeight="1" x14ac:dyDescent="0.3">
      <c r="A4" s="120" t="s">
        <v>115</v>
      </c>
      <c r="B4" s="120" t="s">
        <v>116</v>
      </c>
      <c r="C4" s="126" t="s">
        <v>159</v>
      </c>
      <c r="D4" s="121" t="s">
        <v>2</v>
      </c>
      <c r="E4" s="121"/>
      <c r="F4" s="121"/>
      <c r="G4" s="127" t="s">
        <v>160</v>
      </c>
      <c r="H4" s="122" t="s">
        <v>161</v>
      </c>
      <c r="I4" s="120" t="s">
        <v>2</v>
      </c>
      <c r="J4" s="120"/>
      <c r="K4" s="120"/>
      <c r="L4" s="122" t="s">
        <v>162</v>
      </c>
      <c r="M4" s="120" t="s">
        <v>2</v>
      </c>
      <c r="N4" s="120"/>
      <c r="O4" s="120"/>
      <c r="P4" s="122" t="s">
        <v>139</v>
      </c>
      <c r="Q4" s="120" t="s">
        <v>2</v>
      </c>
      <c r="R4" s="120"/>
      <c r="S4" s="120"/>
    </row>
    <row r="5" spans="1:19" ht="12.75" customHeight="1" x14ac:dyDescent="0.3">
      <c r="A5" s="120"/>
      <c r="B5" s="120"/>
      <c r="C5" s="126" t="s">
        <v>3</v>
      </c>
      <c r="D5" s="121" t="s">
        <v>4</v>
      </c>
      <c r="E5" s="121" t="s">
        <v>5</v>
      </c>
      <c r="F5" s="112" t="s">
        <v>6</v>
      </c>
      <c r="G5" s="127"/>
      <c r="H5" s="122" t="s">
        <v>7</v>
      </c>
      <c r="I5" s="120" t="s">
        <v>4</v>
      </c>
      <c r="J5" s="121" t="s">
        <v>5</v>
      </c>
      <c r="K5" s="112" t="s">
        <v>6</v>
      </c>
      <c r="L5" s="122" t="s">
        <v>7</v>
      </c>
      <c r="M5" s="120" t="s">
        <v>4</v>
      </c>
      <c r="N5" s="121" t="s">
        <v>5</v>
      </c>
      <c r="O5" s="112" t="s">
        <v>6</v>
      </c>
      <c r="P5" s="122" t="s">
        <v>7</v>
      </c>
      <c r="Q5" s="120" t="s">
        <v>4</v>
      </c>
      <c r="R5" s="121" t="s">
        <v>5</v>
      </c>
      <c r="S5" s="112" t="s">
        <v>6</v>
      </c>
    </row>
    <row r="6" spans="1:19" ht="12.75" customHeight="1" x14ac:dyDescent="0.3">
      <c r="A6" s="120"/>
      <c r="B6" s="120"/>
      <c r="C6" s="126"/>
      <c r="D6" s="121"/>
      <c r="E6" s="121"/>
      <c r="F6" s="112"/>
      <c r="G6" s="127"/>
      <c r="H6" s="122" t="s">
        <v>8</v>
      </c>
      <c r="I6" s="120"/>
      <c r="J6" s="121"/>
      <c r="K6" s="112"/>
      <c r="L6" s="122" t="s">
        <v>8</v>
      </c>
      <c r="M6" s="120"/>
      <c r="N6" s="121"/>
      <c r="O6" s="112"/>
      <c r="P6" s="122" t="s">
        <v>8</v>
      </c>
      <c r="Q6" s="120"/>
      <c r="R6" s="121"/>
      <c r="S6" s="112"/>
    </row>
    <row r="7" spans="1:19" ht="72.599999999999994" customHeight="1" x14ac:dyDescent="0.3">
      <c r="A7" s="120"/>
      <c r="B7" s="120"/>
      <c r="C7" s="126"/>
      <c r="D7" s="121"/>
      <c r="E7" s="121"/>
      <c r="F7" s="112"/>
      <c r="G7" s="127"/>
      <c r="H7" s="122"/>
      <c r="I7" s="120"/>
      <c r="J7" s="121"/>
      <c r="K7" s="112"/>
      <c r="L7" s="122"/>
      <c r="M7" s="120"/>
      <c r="N7" s="121"/>
      <c r="O7" s="112"/>
      <c r="P7" s="122"/>
      <c r="Q7" s="120"/>
      <c r="R7" s="121"/>
      <c r="S7" s="112"/>
    </row>
    <row r="8" spans="1:19" ht="82.2" customHeight="1" x14ac:dyDescent="0.3">
      <c r="A8" s="120"/>
      <c r="B8" s="120"/>
      <c r="C8" s="126"/>
      <c r="D8" s="121"/>
      <c r="E8" s="121"/>
      <c r="F8" s="112"/>
      <c r="G8" s="127"/>
      <c r="H8" s="122"/>
      <c r="I8" s="120"/>
      <c r="J8" s="121"/>
      <c r="K8" s="112"/>
      <c r="L8" s="122"/>
      <c r="M8" s="120"/>
      <c r="N8" s="121"/>
      <c r="O8" s="112"/>
      <c r="P8" s="122"/>
      <c r="Q8" s="120"/>
      <c r="R8" s="121"/>
      <c r="S8" s="112"/>
    </row>
    <row r="9" spans="1:19" ht="24.75" customHeight="1" x14ac:dyDescent="0.3">
      <c r="A9" s="16"/>
      <c r="B9" s="68">
        <v>1</v>
      </c>
      <c r="C9" s="69">
        <v>2</v>
      </c>
      <c r="D9" s="68">
        <v>3</v>
      </c>
      <c r="E9" s="70">
        <v>4</v>
      </c>
      <c r="F9" s="70">
        <v>5</v>
      </c>
      <c r="G9" s="70">
        <v>6</v>
      </c>
      <c r="H9" s="68">
        <v>7</v>
      </c>
      <c r="I9" s="68">
        <v>8</v>
      </c>
      <c r="J9" s="70">
        <v>9</v>
      </c>
      <c r="K9" s="70">
        <v>10</v>
      </c>
      <c r="L9" s="2">
        <v>11</v>
      </c>
      <c r="M9" s="68">
        <v>12</v>
      </c>
      <c r="N9" s="70">
        <v>13</v>
      </c>
      <c r="O9" s="70">
        <v>14</v>
      </c>
      <c r="P9" s="71" t="s">
        <v>9</v>
      </c>
      <c r="Q9" s="68" t="s">
        <v>10</v>
      </c>
      <c r="R9" s="70" t="s">
        <v>11</v>
      </c>
      <c r="S9" s="70" t="s">
        <v>12</v>
      </c>
    </row>
    <row r="10" spans="1:19" s="6" customFormat="1" ht="28.2" customHeight="1" x14ac:dyDescent="0.3">
      <c r="A10" s="113" t="s">
        <v>13</v>
      </c>
      <c r="B10" s="113"/>
      <c r="C10" s="113"/>
      <c r="D10" s="3"/>
      <c r="E10" s="3"/>
      <c r="F10" s="3"/>
      <c r="G10" s="3"/>
      <c r="H10" s="4"/>
      <c r="I10" s="3"/>
      <c r="J10" s="3"/>
      <c r="K10" s="3"/>
      <c r="L10" s="4"/>
      <c r="M10" s="3"/>
      <c r="N10" s="3"/>
      <c r="O10" s="3"/>
      <c r="P10" s="5"/>
      <c r="Q10" s="3"/>
      <c r="R10" s="3"/>
      <c r="S10" s="3"/>
    </row>
    <row r="11" spans="1:19" ht="18.600000000000001" x14ac:dyDescent="0.3">
      <c r="A11" s="90" t="s">
        <v>14</v>
      </c>
      <c r="B11" s="8" t="s">
        <v>15</v>
      </c>
      <c r="C11" s="76">
        <f>C12+C13+C22</f>
        <v>93838.67</v>
      </c>
      <c r="D11" s="76">
        <f>D12+D13+D22</f>
        <v>93838.67</v>
      </c>
      <c r="E11" s="76">
        <f t="shared" ref="E11:S11" si="0">E12+E13+E22</f>
        <v>0</v>
      </c>
      <c r="F11" s="76">
        <f t="shared" si="0"/>
        <v>0</v>
      </c>
      <c r="G11" s="76">
        <f t="shared" si="0"/>
        <v>31759.370000000003</v>
      </c>
      <c r="H11" s="76">
        <f t="shared" si="0"/>
        <v>31496.650580000001</v>
      </c>
      <c r="I11" s="76">
        <f t="shared" si="0"/>
        <v>31498.183580000001</v>
      </c>
      <c r="J11" s="76">
        <f t="shared" si="0"/>
        <v>0</v>
      </c>
      <c r="K11" s="76">
        <f t="shared" si="0"/>
        <v>0</v>
      </c>
      <c r="L11" s="76">
        <f t="shared" si="0"/>
        <v>27728.290670000002</v>
      </c>
      <c r="M11" s="76">
        <f t="shared" si="0"/>
        <v>27728.290670000002</v>
      </c>
      <c r="N11" s="76">
        <f t="shared" si="0"/>
        <v>0</v>
      </c>
      <c r="O11" s="76">
        <f t="shared" si="0"/>
        <v>0</v>
      </c>
      <c r="P11" s="76">
        <f t="shared" si="0"/>
        <v>3768.3599099999997</v>
      </c>
      <c r="Q11" s="76">
        <f t="shared" si="0"/>
        <v>3769.8929099999996</v>
      </c>
      <c r="R11" s="76">
        <f t="shared" si="0"/>
        <v>0</v>
      </c>
      <c r="S11" s="76">
        <f t="shared" si="0"/>
        <v>0</v>
      </c>
    </row>
    <row r="12" spans="1:19" ht="96.6" x14ac:dyDescent="0.3">
      <c r="A12" s="91" t="s">
        <v>16</v>
      </c>
      <c r="B12" s="67" t="s">
        <v>17</v>
      </c>
      <c r="C12" s="77">
        <f>D12</f>
        <v>0</v>
      </c>
      <c r="D12" s="77">
        <v>0</v>
      </c>
      <c r="E12" s="77">
        <v>0</v>
      </c>
      <c r="F12" s="77">
        <v>0</v>
      </c>
      <c r="G12" s="77">
        <v>0</v>
      </c>
      <c r="H12" s="77">
        <v>0</v>
      </c>
      <c r="I12" s="77">
        <v>1.5329999999999999</v>
      </c>
      <c r="J12" s="77">
        <v>0</v>
      </c>
      <c r="K12" s="77">
        <v>0</v>
      </c>
      <c r="L12" s="77">
        <f>M12+N12</f>
        <v>0</v>
      </c>
      <c r="M12" s="77">
        <v>0</v>
      </c>
      <c r="N12" s="77">
        <v>0</v>
      </c>
      <c r="O12" s="77">
        <v>0</v>
      </c>
      <c r="P12" s="77">
        <f>H12-L12</f>
        <v>0</v>
      </c>
      <c r="Q12" s="77">
        <f>I12-M12</f>
        <v>1.5329999999999999</v>
      </c>
      <c r="R12" s="77">
        <f>J12-N12</f>
        <v>0</v>
      </c>
      <c r="S12" s="77">
        <f>K12-O12</f>
        <v>0</v>
      </c>
    </row>
    <row r="13" spans="1:19" s="11" customFormat="1" ht="87" customHeight="1" x14ac:dyDescent="0.3">
      <c r="A13" s="90" t="s">
        <v>18</v>
      </c>
      <c r="B13" s="8" t="s">
        <v>19</v>
      </c>
      <c r="C13" s="76">
        <f>C14+C19</f>
        <v>93838.67</v>
      </c>
      <c r="D13" s="76">
        <f>D14+D19</f>
        <v>93838.67</v>
      </c>
      <c r="E13" s="76">
        <f t="shared" ref="E13:S13" si="1">E14+E19</f>
        <v>0</v>
      </c>
      <c r="F13" s="76">
        <f t="shared" si="1"/>
        <v>0</v>
      </c>
      <c r="G13" s="76">
        <f t="shared" si="1"/>
        <v>31759.370000000003</v>
      </c>
      <c r="H13" s="76">
        <f t="shared" si="1"/>
        <v>31496.650580000001</v>
      </c>
      <c r="I13" s="76">
        <f t="shared" si="1"/>
        <v>31496.650580000001</v>
      </c>
      <c r="J13" s="76">
        <f t="shared" si="1"/>
        <v>0</v>
      </c>
      <c r="K13" s="76">
        <f t="shared" si="1"/>
        <v>0</v>
      </c>
      <c r="L13" s="76">
        <f t="shared" si="1"/>
        <v>27728.290670000002</v>
      </c>
      <c r="M13" s="76">
        <f t="shared" si="1"/>
        <v>27728.290670000002</v>
      </c>
      <c r="N13" s="76">
        <f t="shared" si="1"/>
        <v>0</v>
      </c>
      <c r="O13" s="76">
        <f t="shared" si="1"/>
        <v>0</v>
      </c>
      <c r="P13" s="76">
        <f t="shared" si="1"/>
        <v>3768.3599099999997</v>
      </c>
      <c r="Q13" s="76">
        <f t="shared" si="1"/>
        <v>3768.3599099999997</v>
      </c>
      <c r="R13" s="76">
        <f t="shared" si="1"/>
        <v>0</v>
      </c>
      <c r="S13" s="76">
        <f t="shared" si="1"/>
        <v>0</v>
      </c>
    </row>
    <row r="14" spans="1:19" s="11" customFormat="1" ht="18.600000000000001" x14ac:dyDescent="0.3">
      <c r="A14" s="90" t="s">
        <v>20</v>
      </c>
      <c r="B14" s="8" t="s">
        <v>21</v>
      </c>
      <c r="C14" s="76">
        <f>C15+C16+C17+C18</f>
        <v>42735</v>
      </c>
      <c r="D14" s="76">
        <f>D15+D16+D17+D18</f>
        <v>42735</v>
      </c>
      <c r="E14" s="76">
        <f t="shared" ref="E14:S14" si="2">E15+E16+E17+E18</f>
        <v>0</v>
      </c>
      <c r="F14" s="76">
        <f t="shared" si="2"/>
        <v>0</v>
      </c>
      <c r="G14" s="76">
        <f t="shared" si="2"/>
        <v>13743.9</v>
      </c>
      <c r="H14" s="76">
        <f t="shared" si="2"/>
        <v>13541.283630000002</v>
      </c>
      <c r="I14" s="76">
        <f t="shared" si="2"/>
        <v>13541.283630000002</v>
      </c>
      <c r="J14" s="76">
        <f t="shared" si="2"/>
        <v>0</v>
      </c>
      <c r="K14" s="76">
        <f t="shared" si="2"/>
        <v>0</v>
      </c>
      <c r="L14" s="76">
        <f t="shared" si="2"/>
        <v>15652.127620000001</v>
      </c>
      <c r="M14" s="76">
        <f t="shared" si="2"/>
        <v>15652.127620000001</v>
      </c>
      <c r="N14" s="76">
        <f t="shared" si="2"/>
        <v>0</v>
      </c>
      <c r="O14" s="76">
        <f t="shared" si="2"/>
        <v>0</v>
      </c>
      <c r="P14" s="76">
        <f t="shared" si="2"/>
        <v>-2110.8439899999998</v>
      </c>
      <c r="Q14" s="76">
        <f t="shared" si="2"/>
        <v>-2110.8439899999998</v>
      </c>
      <c r="R14" s="76">
        <f t="shared" si="2"/>
        <v>0</v>
      </c>
      <c r="S14" s="76">
        <f t="shared" si="2"/>
        <v>0</v>
      </c>
    </row>
    <row r="15" spans="1:19" ht="85.8" customHeight="1" x14ac:dyDescent="0.3">
      <c r="A15" s="91" t="s">
        <v>22</v>
      </c>
      <c r="B15" s="10" t="s">
        <v>23</v>
      </c>
      <c r="C15" s="77">
        <f>D15</f>
        <v>22</v>
      </c>
      <c r="D15" s="77">
        <v>22</v>
      </c>
      <c r="E15" s="77">
        <v>0</v>
      </c>
      <c r="F15" s="77">
        <v>0</v>
      </c>
      <c r="G15" s="77">
        <v>10.9</v>
      </c>
      <c r="H15" s="77">
        <f>I15</f>
        <v>10.830920000000001</v>
      </c>
      <c r="I15" s="77">
        <v>10.830920000000001</v>
      </c>
      <c r="J15" s="77">
        <v>0</v>
      </c>
      <c r="K15" s="77">
        <v>0</v>
      </c>
      <c r="L15" s="77">
        <f>M15+N15</f>
        <v>9.4256600000000006</v>
      </c>
      <c r="M15" s="77">
        <v>9.4256600000000006</v>
      </c>
      <c r="N15" s="77">
        <v>0</v>
      </c>
      <c r="O15" s="77">
        <v>0</v>
      </c>
      <c r="P15" s="77">
        <f>H15-L15</f>
        <v>1.4052600000000002</v>
      </c>
      <c r="Q15" s="77">
        <f>I15-M15</f>
        <v>1.4052600000000002</v>
      </c>
      <c r="R15" s="77">
        <f>J15-N15</f>
        <v>0</v>
      </c>
      <c r="S15" s="77">
        <f>K15-O15</f>
        <v>0</v>
      </c>
    </row>
    <row r="16" spans="1:19" ht="85.2" customHeight="1" x14ac:dyDescent="0.3">
      <c r="A16" s="91" t="s">
        <v>24</v>
      </c>
      <c r="B16" s="10" t="s">
        <v>25</v>
      </c>
      <c r="C16" s="77">
        <f t="shared" ref="C16:C18" si="3">D16</f>
        <v>1728</v>
      </c>
      <c r="D16" s="77">
        <v>1728</v>
      </c>
      <c r="E16" s="77">
        <v>0</v>
      </c>
      <c r="F16" s="77">
        <v>0</v>
      </c>
      <c r="G16" s="77">
        <v>383</v>
      </c>
      <c r="H16" s="77">
        <f>I16</f>
        <v>530.33754999999996</v>
      </c>
      <c r="I16" s="77">
        <v>530.33754999999996</v>
      </c>
      <c r="J16" s="77">
        <v>0</v>
      </c>
      <c r="K16" s="77">
        <v>0</v>
      </c>
      <c r="L16" s="77">
        <f t="shared" ref="L16:L18" si="4">M16+N16</f>
        <v>290.77035000000001</v>
      </c>
      <c r="M16" s="77">
        <v>290.77035000000001</v>
      </c>
      <c r="N16" s="77">
        <v>0</v>
      </c>
      <c r="O16" s="77">
        <v>0</v>
      </c>
      <c r="P16" s="77">
        <f t="shared" ref="P16:S18" si="5">H16-L16</f>
        <v>239.56719999999996</v>
      </c>
      <c r="Q16" s="77">
        <f t="shared" si="5"/>
        <v>239.56719999999996</v>
      </c>
      <c r="R16" s="77">
        <f t="shared" si="5"/>
        <v>0</v>
      </c>
      <c r="S16" s="77">
        <f t="shared" si="5"/>
        <v>0</v>
      </c>
    </row>
    <row r="17" spans="1:19" ht="85.2" customHeight="1" x14ac:dyDescent="0.3">
      <c r="A17" s="91" t="s">
        <v>26</v>
      </c>
      <c r="B17" s="10" t="s">
        <v>27</v>
      </c>
      <c r="C17" s="77">
        <f t="shared" si="3"/>
        <v>11331</v>
      </c>
      <c r="D17" s="77">
        <v>11331</v>
      </c>
      <c r="E17" s="77">
        <v>0</v>
      </c>
      <c r="F17" s="77">
        <v>0</v>
      </c>
      <c r="G17" s="77">
        <v>2500</v>
      </c>
      <c r="H17" s="77">
        <f t="shared" ref="H17:H18" si="6">I17</f>
        <v>2548.7469599999999</v>
      </c>
      <c r="I17" s="77">
        <v>2548.7469599999999</v>
      </c>
      <c r="J17" s="77">
        <v>0</v>
      </c>
      <c r="K17" s="77">
        <v>0</v>
      </c>
      <c r="L17" s="77">
        <f t="shared" si="4"/>
        <v>2768.9663300000002</v>
      </c>
      <c r="M17" s="77">
        <v>2768.9663300000002</v>
      </c>
      <c r="N17" s="77">
        <v>0</v>
      </c>
      <c r="O17" s="77">
        <v>0</v>
      </c>
      <c r="P17" s="77">
        <f t="shared" si="5"/>
        <v>-220.21937000000025</v>
      </c>
      <c r="Q17" s="77">
        <f t="shared" si="5"/>
        <v>-220.21937000000025</v>
      </c>
      <c r="R17" s="77">
        <f t="shared" si="5"/>
        <v>0</v>
      </c>
      <c r="S17" s="77">
        <f t="shared" si="5"/>
        <v>0</v>
      </c>
    </row>
    <row r="18" spans="1:19" ht="93.6" x14ac:dyDescent="0.3">
      <c r="A18" s="91" t="s">
        <v>28</v>
      </c>
      <c r="B18" s="10" t="s">
        <v>29</v>
      </c>
      <c r="C18" s="77">
        <f t="shared" si="3"/>
        <v>29654</v>
      </c>
      <c r="D18" s="77">
        <v>29654</v>
      </c>
      <c r="E18" s="77">
        <v>0</v>
      </c>
      <c r="F18" s="77">
        <v>0</v>
      </c>
      <c r="G18" s="77">
        <v>10850</v>
      </c>
      <c r="H18" s="77">
        <f t="shared" si="6"/>
        <v>10451.368200000001</v>
      </c>
      <c r="I18" s="77">
        <v>10451.368200000001</v>
      </c>
      <c r="J18" s="77">
        <v>0</v>
      </c>
      <c r="K18" s="77">
        <v>0</v>
      </c>
      <c r="L18" s="77">
        <f t="shared" si="4"/>
        <v>12582.96528</v>
      </c>
      <c r="M18" s="77">
        <v>12582.96528</v>
      </c>
      <c r="N18" s="77">
        <v>0</v>
      </c>
      <c r="O18" s="77">
        <v>0</v>
      </c>
      <c r="P18" s="77">
        <f t="shared" si="5"/>
        <v>-2131.5970799999996</v>
      </c>
      <c r="Q18" s="77">
        <f t="shared" si="5"/>
        <v>-2131.5970799999996</v>
      </c>
      <c r="R18" s="77">
        <f t="shared" si="5"/>
        <v>0</v>
      </c>
      <c r="S18" s="77">
        <f t="shared" si="5"/>
        <v>0</v>
      </c>
    </row>
    <row r="19" spans="1:19" s="11" customFormat="1" ht="18.600000000000001" x14ac:dyDescent="0.3">
      <c r="A19" s="90" t="s">
        <v>30</v>
      </c>
      <c r="B19" s="8" t="s">
        <v>31</v>
      </c>
      <c r="C19" s="76">
        <f>C20+C21</f>
        <v>51103.67</v>
      </c>
      <c r="D19" s="76">
        <f>D20+D21</f>
        <v>51103.67</v>
      </c>
      <c r="E19" s="76">
        <f t="shared" ref="E19:S19" si="7">E20+E21</f>
        <v>0</v>
      </c>
      <c r="F19" s="76">
        <f t="shared" si="7"/>
        <v>0</v>
      </c>
      <c r="G19" s="76">
        <f t="shared" si="7"/>
        <v>18015.47</v>
      </c>
      <c r="H19" s="76">
        <f t="shared" si="7"/>
        <v>17955.36695</v>
      </c>
      <c r="I19" s="76">
        <f t="shared" si="7"/>
        <v>17955.36695</v>
      </c>
      <c r="J19" s="76">
        <f t="shared" si="7"/>
        <v>0</v>
      </c>
      <c r="K19" s="76">
        <f t="shared" si="7"/>
        <v>0</v>
      </c>
      <c r="L19" s="76">
        <f t="shared" si="7"/>
        <v>12076.163050000001</v>
      </c>
      <c r="M19" s="76">
        <f t="shared" si="7"/>
        <v>12076.163050000001</v>
      </c>
      <c r="N19" s="76">
        <f t="shared" si="7"/>
        <v>0</v>
      </c>
      <c r="O19" s="76">
        <f t="shared" si="7"/>
        <v>0</v>
      </c>
      <c r="P19" s="76">
        <f t="shared" si="7"/>
        <v>5879.2038999999995</v>
      </c>
      <c r="Q19" s="76">
        <f t="shared" si="7"/>
        <v>5879.2038999999995</v>
      </c>
      <c r="R19" s="76">
        <f t="shared" si="7"/>
        <v>0</v>
      </c>
      <c r="S19" s="76">
        <f t="shared" si="7"/>
        <v>0</v>
      </c>
    </row>
    <row r="20" spans="1:19" ht="31.2" x14ac:dyDescent="0.3">
      <c r="A20" s="91" t="s">
        <v>32</v>
      </c>
      <c r="B20" s="10" t="s">
        <v>33</v>
      </c>
      <c r="C20" s="77">
        <f>D20</f>
        <v>6125</v>
      </c>
      <c r="D20" s="77">
        <v>6125</v>
      </c>
      <c r="E20" s="77">
        <v>0</v>
      </c>
      <c r="F20" s="77">
        <v>0</v>
      </c>
      <c r="G20" s="77">
        <v>2129.6</v>
      </c>
      <c r="H20" s="77">
        <f>I20</f>
        <v>2093.37264</v>
      </c>
      <c r="I20" s="77">
        <v>2093.37264</v>
      </c>
      <c r="J20" s="77">
        <v>0</v>
      </c>
      <c r="K20" s="77">
        <v>0</v>
      </c>
      <c r="L20" s="77">
        <f>M20+N20</f>
        <v>1547.05486</v>
      </c>
      <c r="M20" s="77">
        <v>1547.05486</v>
      </c>
      <c r="N20" s="77">
        <v>0</v>
      </c>
      <c r="O20" s="77">
        <v>0</v>
      </c>
      <c r="P20" s="77">
        <f t="shared" ref="P20:S21" si="8">H20-L20</f>
        <v>546.31778000000008</v>
      </c>
      <c r="Q20" s="77">
        <f t="shared" si="8"/>
        <v>546.31778000000008</v>
      </c>
      <c r="R20" s="77">
        <f t="shared" si="8"/>
        <v>0</v>
      </c>
      <c r="S20" s="77">
        <f t="shared" si="8"/>
        <v>0</v>
      </c>
    </row>
    <row r="21" spans="1:19" ht="33" customHeight="1" x14ac:dyDescent="0.3">
      <c r="A21" s="91" t="s">
        <v>34</v>
      </c>
      <c r="B21" s="10" t="s">
        <v>35</v>
      </c>
      <c r="C21" s="77">
        <f>D21</f>
        <v>44978.67</v>
      </c>
      <c r="D21" s="77">
        <v>44978.67</v>
      </c>
      <c r="E21" s="77">
        <v>0</v>
      </c>
      <c r="F21" s="77">
        <v>0</v>
      </c>
      <c r="G21" s="77">
        <v>15885.87</v>
      </c>
      <c r="H21" s="77">
        <f>I21</f>
        <v>15861.99431</v>
      </c>
      <c r="I21" s="77">
        <v>15861.99431</v>
      </c>
      <c r="J21" s="77">
        <v>0</v>
      </c>
      <c r="K21" s="77">
        <v>0</v>
      </c>
      <c r="L21" s="77">
        <f>M21+N21</f>
        <v>10529.108190000001</v>
      </c>
      <c r="M21" s="77">
        <v>10529.108190000001</v>
      </c>
      <c r="N21" s="77">
        <v>0</v>
      </c>
      <c r="O21" s="77">
        <v>0</v>
      </c>
      <c r="P21" s="77">
        <f t="shared" si="8"/>
        <v>5332.8861199999992</v>
      </c>
      <c r="Q21" s="77">
        <f t="shared" si="8"/>
        <v>5332.8861199999992</v>
      </c>
      <c r="R21" s="77">
        <f t="shared" si="8"/>
        <v>0</v>
      </c>
      <c r="S21" s="77">
        <f t="shared" si="8"/>
        <v>0</v>
      </c>
    </row>
    <row r="22" spans="1:19" s="11" customFormat="1" ht="18.600000000000001" hidden="1" x14ac:dyDescent="0.3">
      <c r="A22" s="90" t="s">
        <v>36</v>
      </c>
      <c r="B22" s="8" t="s">
        <v>37</v>
      </c>
      <c r="C22" s="76">
        <f>C23</f>
        <v>0</v>
      </c>
      <c r="D22" s="76">
        <f>D23</f>
        <v>0</v>
      </c>
      <c r="E22" s="76">
        <f t="shared" ref="E22:S23" si="9">E23</f>
        <v>0</v>
      </c>
      <c r="F22" s="76">
        <f t="shared" si="9"/>
        <v>0</v>
      </c>
      <c r="G22" s="76">
        <f t="shared" si="9"/>
        <v>0</v>
      </c>
      <c r="H22" s="76">
        <f t="shared" si="9"/>
        <v>0</v>
      </c>
      <c r="I22" s="76">
        <f t="shared" si="9"/>
        <v>0</v>
      </c>
      <c r="J22" s="76">
        <f t="shared" si="9"/>
        <v>0</v>
      </c>
      <c r="K22" s="76">
        <f t="shared" si="9"/>
        <v>0</v>
      </c>
      <c r="L22" s="76">
        <f t="shared" si="9"/>
        <v>0</v>
      </c>
      <c r="M22" s="76">
        <f t="shared" si="9"/>
        <v>0</v>
      </c>
      <c r="N22" s="76">
        <f t="shared" si="9"/>
        <v>0</v>
      </c>
      <c r="O22" s="76">
        <f t="shared" si="9"/>
        <v>0</v>
      </c>
      <c r="P22" s="76">
        <f t="shared" si="9"/>
        <v>0</v>
      </c>
      <c r="Q22" s="76">
        <f t="shared" si="9"/>
        <v>0</v>
      </c>
      <c r="R22" s="76">
        <f t="shared" si="9"/>
        <v>0</v>
      </c>
      <c r="S22" s="76">
        <f t="shared" si="9"/>
        <v>0</v>
      </c>
    </row>
    <row r="23" spans="1:19" ht="99.6" hidden="1" customHeight="1" x14ac:dyDescent="0.3">
      <c r="A23" s="91" t="s">
        <v>38</v>
      </c>
      <c r="B23" s="10" t="s">
        <v>39</v>
      </c>
      <c r="C23" s="77">
        <f>C24</f>
        <v>0</v>
      </c>
      <c r="D23" s="77">
        <f>D24</f>
        <v>0</v>
      </c>
      <c r="E23" s="77">
        <f t="shared" si="9"/>
        <v>0</v>
      </c>
      <c r="F23" s="77">
        <f t="shared" si="9"/>
        <v>0</v>
      </c>
      <c r="G23" s="77">
        <f t="shared" si="9"/>
        <v>0</v>
      </c>
      <c r="H23" s="77">
        <f t="shared" si="9"/>
        <v>0</v>
      </c>
      <c r="I23" s="77">
        <f t="shared" si="9"/>
        <v>0</v>
      </c>
      <c r="J23" s="77">
        <v>0</v>
      </c>
      <c r="K23" s="77">
        <v>0</v>
      </c>
      <c r="L23" s="77">
        <f>M23+N23</f>
        <v>0</v>
      </c>
      <c r="M23" s="77">
        <f>M24</f>
        <v>0</v>
      </c>
      <c r="N23" s="77">
        <v>0</v>
      </c>
      <c r="O23" s="77">
        <v>0</v>
      </c>
      <c r="P23" s="77">
        <f>H23+L23</f>
        <v>0</v>
      </c>
      <c r="Q23" s="77">
        <f>I23+M23</f>
        <v>0</v>
      </c>
      <c r="R23" s="77">
        <f t="shared" ref="R23:S24" si="10">J23-N23</f>
        <v>0</v>
      </c>
      <c r="S23" s="77">
        <f t="shared" si="10"/>
        <v>0</v>
      </c>
    </row>
    <row r="24" spans="1:19" ht="50.4" hidden="1" customHeight="1" x14ac:dyDescent="0.3">
      <c r="A24" s="91" t="s">
        <v>40</v>
      </c>
      <c r="B24" s="10" t="s">
        <v>41</v>
      </c>
      <c r="C24" s="77">
        <v>0</v>
      </c>
      <c r="D24" s="77">
        <v>0</v>
      </c>
      <c r="E24" s="77">
        <v>0</v>
      </c>
      <c r="F24" s="77">
        <v>0</v>
      </c>
      <c r="G24" s="77">
        <v>0</v>
      </c>
      <c r="H24" s="77">
        <v>0</v>
      </c>
      <c r="I24" s="77">
        <v>0</v>
      </c>
      <c r="J24" s="77">
        <v>0</v>
      </c>
      <c r="K24" s="77">
        <v>0</v>
      </c>
      <c r="L24" s="77">
        <f>M24+N24</f>
        <v>0</v>
      </c>
      <c r="M24" s="77">
        <v>0</v>
      </c>
      <c r="N24" s="77">
        <v>0</v>
      </c>
      <c r="O24" s="77">
        <v>0</v>
      </c>
      <c r="P24" s="77">
        <f>H24+L24</f>
        <v>0</v>
      </c>
      <c r="Q24" s="77">
        <f>I24+M24</f>
        <v>0</v>
      </c>
      <c r="R24" s="77">
        <f t="shared" si="10"/>
        <v>0</v>
      </c>
      <c r="S24" s="77">
        <f t="shared" si="10"/>
        <v>0</v>
      </c>
    </row>
    <row r="25" spans="1:19" s="11" customFormat="1" ht="18.600000000000001" x14ac:dyDescent="0.3">
      <c r="A25" s="90" t="s">
        <v>42</v>
      </c>
      <c r="B25" s="8" t="s">
        <v>43</v>
      </c>
      <c r="C25" s="76">
        <f>C26+C30</f>
        <v>770</v>
      </c>
      <c r="D25" s="76">
        <f t="shared" ref="D25:K25" si="11">D26+D30</f>
        <v>770</v>
      </c>
      <c r="E25" s="76">
        <f>E26+E30+E32</f>
        <v>15232.50405</v>
      </c>
      <c r="F25" s="76">
        <f>F26+F30+F32</f>
        <v>0</v>
      </c>
      <c r="G25" s="76">
        <f t="shared" si="11"/>
        <v>251.3</v>
      </c>
      <c r="H25" s="76">
        <f>I25+J25</f>
        <v>15154.27052</v>
      </c>
      <c r="I25" s="76">
        <f>I26+I30+I32</f>
        <v>444.25134000000003</v>
      </c>
      <c r="J25" s="76">
        <f>J26+J30+J32</f>
        <v>14710.019179999999</v>
      </c>
      <c r="K25" s="76">
        <f t="shared" si="11"/>
        <v>0</v>
      </c>
      <c r="L25" s="76">
        <f>M25+N25</f>
        <v>765.54044999999996</v>
      </c>
      <c r="M25" s="76">
        <f>M26+M30+M32</f>
        <v>275.15697999999998</v>
      </c>
      <c r="N25" s="76">
        <f t="shared" ref="N25:S25" si="12">N26+N30+N32</f>
        <v>490.38346999999999</v>
      </c>
      <c r="O25" s="76">
        <f t="shared" si="12"/>
        <v>0</v>
      </c>
      <c r="P25" s="76">
        <f>Q25+R25</f>
        <v>14388.730070000001</v>
      </c>
      <c r="Q25" s="76">
        <f>I25-M25</f>
        <v>169.09436000000005</v>
      </c>
      <c r="R25" s="76">
        <f t="shared" si="12"/>
        <v>14219.63571</v>
      </c>
      <c r="S25" s="76">
        <f t="shared" si="12"/>
        <v>0</v>
      </c>
    </row>
    <row r="26" spans="1:19" ht="19.2" x14ac:dyDescent="0.3">
      <c r="A26" s="91" t="s">
        <v>44</v>
      </c>
      <c r="B26" s="10" t="s">
        <v>45</v>
      </c>
      <c r="C26" s="77">
        <f>C27+C28+C29</f>
        <v>760</v>
      </c>
      <c r="D26" s="77">
        <f t="shared" ref="D26:O26" si="13">D27+D28+D29</f>
        <v>760</v>
      </c>
      <c r="E26" s="77">
        <f t="shared" si="13"/>
        <v>0</v>
      </c>
      <c r="F26" s="77">
        <f t="shared" si="13"/>
        <v>0</v>
      </c>
      <c r="G26" s="77">
        <f t="shared" si="13"/>
        <v>248</v>
      </c>
      <c r="H26" s="77">
        <f t="shared" si="13"/>
        <v>441.88419000000005</v>
      </c>
      <c r="I26" s="77">
        <f t="shared" si="13"/>
        <v>441.88419000000005</v>
      </c>
      <c r="J26" s="77">
        <f t="shared" si="13"/>
        <v>0</v>
      </c>
      <c r="K26" s="77">
        <f t="shared" si="13"/>
        <v>0</v>
      </c>
      <c r="L26" s="77">
        <f t="shared" si="13"/>
        <v>269.78899999999999</v>
      </c>
      <c r="M26" s="77">
        <f t="shared" si="13"/>
        <v>269.78899999999999</v>
      </c>
      <c r="N26" s="77">
        <f t="shared" si="13"/>
        <v>0</v>
      </c>
      <c r="O26" s="77">
        <f t="shared" si="13"/>
        <v>0</v>
      </c>
      <c r="P26" s="77">
        <f>H26-L26</f>
        <v>172.09519000000006</v>
      </c>
      <c r="Q26" s="77">
        <f>I26-M26</f>
        <v>172.09519000000006</v>
      </c>
      <c r="R26" s="77">
        <f t="shared" ref="R26:S26" si="14">R28+R29</f>
        <v>0</v>
      </c>
      <c r="S26" s="77">
        <f t="shared" si="14"/>
        <v>0</v>
      </c>
    </row>
    <row r="27" spans="1:19" ht="135.6" hidden="1" customHeight="1" x14ac:dyDescent="0.3">
      <c r="A27" s="91">
        <v>21080900</v>
      </c>
      <c r="B27" s="10" t="s">
        <v>137</v>
      </c>
      <c r="C27" s="77">
        <f>D27</f>
        <v>0</v>
      </c>
      <c r="D27" s="77">
        <v>0</v>
      </c>
      <c r="E27" s="77">
        <v>0</v>
      </c>
      <c r="F27" s="77">
        <v>0</v>
      </c>
      <c r="G27" s="77">
        <v>0</v>
      </c>
      <c r="H27" s="77">
        <f>I27</f>
        <v>0</v>
      </c>
      <c r="I27" s="77">
        <v>0</v>
      </c>
      <c r="J27" s="77">
        <v>0</v>
      </c>
      <c r="K27" s="77">
        <v>0</v>
      </c>
      <c r="L27" s="77">
        <f>M27+N27</f>
        <v>0</v>
      </c>
      <c r="M27" s="77">
        <v>0</v>
      </c>
      <c r="N27" s="77">
        <v>0</v>
      </c>
      <c r="O27" s="77">
        <v>0</v>
      </c>
      <c r="P27" s="77">
        <f>H27-L27</f>
        <v>0</v>
      </c>
      <c r="Q27" s="77">
        <f>I27-M27</f>
        <v>0</v>
      </c>
      <c r="R27" s="77">
        <f t="shared" ref="R27:S29" si="15">J27-N27</f>
        <v>0</v>
      </c>
      <c r="S27" s="77">
        <f t="shared" si="15"/>
        <v>0</v>
      </c>
    </row>
    <row r="28" spans="1:19" ht="42" customHeight="1" x14ac:dyDescent="0.3">
      <c r="A28" s="91" t="s">
        <v>46</v>
      </c>
      <c r="B28" s="10" t="s">
        <v>47</v>
      </c>
      <c r="C28" s="77">
        <f>D28</f>
        <v>380</v>
      </c>
      <c r="D28" s="77">
        <v>380</v>
      </c>
      <c r="E28" s="77">
        <v>0</v>
      </c>
      <c r="F28" s="77">
        <v>0</v>
      </c>
      <c r="G28" s="77">
        <v>124</v>
      </c>
      <c r="H28" s="77">
        <f>I28</f>
        <v>119.82805</v>
      </c>
      <c r="I28" s="77">
        <v>119.82805</v>
      </c>
      <c r="J28" s="77">
        <v>0</v>
      </c>
      <c r="K28" s="77">
        <v>0</v>
      </c>
      <c r="L28" s="77">
        <f>M28+N28</f>
        <v>132.535</v>
      </c>
      <c r="M28" s="77">
        <v>132.535</v>
      </c>
      <c r="N28" s="77">
        <v>0</v>
      </c>
      <c r="O28" s="77">
        <v>0</v>
      </c>
      <c r="P28" s="77">
        <f>H28-L28</f>
        <v>-12.706949999999992</v>
      </c>
      <c r="Q28" s="77">
        <f>I28-M28</f>
        <v>-12.706949999999992</v>
      </c>
      <c r="R28" s="77">
        <f t="shared" si="15"/>
        <v>0</v>
      </c>
      <c r="S28" s="77">
        <f t="shared" si="15"/>
        <v>0</v>
      </c>
    </row>
    <row r="29" spans="1:19" ht="157.19999999999999" customHeight="1" x14ac:dyDescent="0.3">
      <c r="A29" s="91" t="s">
        <v>48</v>
      </c>
      <c r="B29" s="62" t="s">
        <v>123</v>
      </c>
      <c r="C29" s="77">
        <f>D29</f>
        <v>380</v>
      </c>
      <c r="D29" s="77">
        <v>380</v>
      </c>
      <c r="E29" s="77">
        <v>0</v>
      </c>
      <c r="F29" s="77">
        <v>0</v>
      </c>
      <c r="G29" s="77">
        <v>124</v>
      </c>
      <c r="H29" s="77">
        <f>I29</f>
        <v>322.05614000000003</v>
      </c>
      <c r="I29" s="77">
        <v>322.05614000000003</v>
      </c>
      <c r="J29" s="77">
        <v>0</v>
      </c>
      <c r="K29" s="77">
        <v>0</v>
      </c>
      <c r="L29" s="77">
        <f>M29+N29</f>
        <v>137.25399999999999</v>
      </c>
      <c r="M29" s="77">
        <v>137.25399999999999</v>
      </c>
      <c r="N29" s="77">
        <v>0</v>
      </c>
      <c r="O29" s="77">
        <v>0</v>
      </c>
      <c r="P29" s="77">
        <f>H29-L29</f>
        <v>184.80214000000004</v>
      </c>
      <c r="Q29" s="77">
        <f>I29-M29</f>
        <v>184.80214000000004</v>
      </c>
      <c r="R29" s="77">
        <f t="shared" si="15"/>
        <v>0</v>
      </c>
      <c r="S29" s="77">
        <f t="shared" si="15"/>
        <v>0</v>
      </c>
    </row>
    <row r="30" spans="1:19" ht="31.8" customHeight="1" x14ac:dyDescent="0.3">
      <c r="A30" s="91">
        <v>24000000</v>
      </c>
      <c r="B30" s="10" t="s">
        <v>111</v>
      </c>
      <c r="C30" s="77">
        <f>C31</f>
        <v>10</v>
      </c>
      <c r="D30" s="77">
        <f t="shared" ref="D30:S30" si="16">D31</f>
        <v>10</v>
      </c>
      <c r="E30" s="77">
        <f t="shared" si="16"/>
        <v>0</v>
      </c>
      <c r="F30" s="77">
        <f t="shared" si="16"/>
        <v>0</v>
      </c>
      <c r="G30" s="77">
        <f t="shared" si="16"/>
        <v>3.3</v>
      </c>
      <c r="H30" s="77">
        <f t="shared" si="16"/>
        <v>2.3671500000000001</v>
      </c>
      <c r="I30" s="77">
        <f t="shared" si="16"/>
        <v>2.3671500000000001</v>
      </c>
      <c r="J30" s="77">
        <f t="shared" si="16"/>
        <v>0</v>
      </c>
      <c r="K30" s="77">
        <f t="shared" si="16"/>
        <v>0</v>
      </c>
      <c r="L30" s="77">
        <f t="shared" si="16"/>
        <v>5.3679800000000002</v>
      </c>
      <c r="M30" s="77">
        <f t="shared" si="16"/>
        <v>5.3679800000000002</v>
      </c>
      <c r="N30" s="77">
        <f t="shared" si="16"/>
        <v>0</v>
      </c>
      <c r="O30" s="77">
        <f t="shared" si="16"/>
        <v>0</v>
      </c>
      <c r="P30" s="77">
        <f t="shared" si="16"/>
        <v>-3.0008300000000001</v>
      </c>
      <c r="Q30" s="77">
        <f t="shared" si="16"/>
        <v>-3.0008300000000001</v>
      </c>
      <c r="R30" s="77">
        <f t="shared" si="16"/>
        <v>0</v>
      </c>
      <c r="S30" s="77">
        <f t="shared" si="16"/>
        <v>0</v>
      </c>
    </row>
    <row r="31" spans="1:19" ht="19.2" x14ac:dyDescent="0.3">
      <c r="A31" s="91" t="s">
        <v>49</v>
      </c>
      <c r="B31" s="10" t="s">
        <v>45</v>
      </c>
      <c r="C31" s="77">
        <f>D31</f>
        <v>10</v>
      </c>
      <c r="D31" s="77">
        <v>10</v>
      </c>
      <c r="E31" s="77">
        <v>0</v>
      </c>
      <c r="F31" s="77">
        <v>0</v>
      </c>
      <c r="G31" s="77">
        <v>3.3</v>
      </c>
      <c r="H31" s="77">
        <f>I31</f>
        <v>2.3671500000000001</v>
      </c>
      <c r="I31" s="77">
        <v>2.3671500000000001</v>
      </c>
      <c r="J31" s="77">
        <v>0</v>
      </c>
      <c r="K31" s="77">
        <v>0</v>
      </c>
      <c r="L31" s="77">
        <f>M31+N31</f>
        <v>5.3679800000000002</v>
      </c>
      <c r="M31" s="77">
        <v>5.3679800000000002</v>
      </c>
      <c r="N31" s="77">
        <v>0</v>
      </c>
      <c r="O31" s="77">
        <v>0</v>
      </c>
      <c r="P31" s="77">
        <f>H31-L31</f>
        <v>-3.0008300000000001</v>
      </c>
      <c r="Q31" s="77">
        <f>I31-M31</f>
        <v>-3.0008300000000001</v>
      </c>
      <c r="R31" s="77">
        <f>J31-N31</f>
        <v>0</v>
      </c>
      <c r="S31" s="77">
        <f>K31-O31</f>
        <v>0</v>
      </c>
    </row>
    <row r="32" spans="1:19" s="11" customFormat="1" ht="31.2" x14ac:dyDescent="0.3">
      <c r="A32" s="90" t="s">
        <v>58</v>
      </c>
      <c r="B32" s="8" t="s">
        <v>59</v>
      </c>
      <c r="C32" s="76">
        <f>C33+C34</f>
        <v>15232.50405</v>
      </c>
      <c r="D32" s="76">
        <f t="shared" ref="D32:S32" si="17">D33+D34</f>
        <v>0</v>
      </c>
      <c r="E32" s="76">
        <f t="shared" si="17"/>
        <v>15232.50405</v>
      </c>
      <c r="F32" s="76">
        <f t="shared" si="17"/>
        <v>0</v>
      </c>
      <c r="G32" s="76">
        <f t="shared" si="17"/>
        <v>0</v>
      </c>
      <c r="H32" s="76">
        <f t="shared" si="17"/>
        <v>14710.019179999999</v>
      </c>
      <c r="I32" s="76">
        <f t="shared" si="17"/>
        <v>0</v>
      </c>
      <c r="J32" s="76">
        <f t="shared" si="17"/>
        <v>14710.019179999999</v>
      </c>
      <c r="K32" s="76">
        <f t="shared" si="17"/>
        <v>0</v>
      </c>
      <c r="L32" s="76">
        <f t="shared" si="17"/>
        <v>490.38346999999999</v>
      </c>
      <c r="M32" s="76">
        <f t="shared" si="17"/>
        <v>0</v>
      </c>
      <c r="N32" s="76">
        <f t="shared" si="17"/>
        <v>490.38346999999999</v>
      </c>
      <c r="O32" s="76">
        <f t="shared" si="17"/>
        <v>0</v>
      </c>
      <c r="P32" s="76">
        <f t="shared" si="17"/>
        <v>14219.63571</v>
      </c>
      <c r="Q32" s="76">
        <f t="shared" si="17"/>
        <v>0</v>
      </c>
      <c r="R32" s="76">
        <f t="shared" si="17"/>
        <v>14219.63571</v>
      </c>
      <c r="S32" s="76">
        <f t="shared" si="17"/>
        <v>0</v>
      </c>
    </row>
    <row r="33" spans="1:20" ht="73.8" customHeight="1" x14ac:dyDescent="0.3">
      <c r="A33" s="91">
        <v>25010000</v>
      </c>
      <c r="B33" s="10" t="s">
        <v>112</v>
      </c>
      <c r="C33" s="77">
        <f>D33+E33</f>
        <v>1054.5070000000001</v>
      </c>
      <c r="D33" s="77">
        <v>0</v>
      </c>
      <c r="E33" s="77">
        <v>1054.5070000000001</v>
      </c>
      <c r="F33" s="77">
        <v>0</v>
      </c>
      <c r="G33" s="77">
        <v>0</v>
      </c>
      <c r="H33" s="77">
        <f>I33+J33</f>
        <v>532.02212999999995</v>
      </c>
      <c r="I33" s="77">
        <v>0</v>
      </c>
      <c r="J33" s="77">
        <v>532.02212999999995</v>
      </c>
      <c r="K33" s="77">
        <v>0</v>
      </c>
      <c r="L33" s="77">
        <f>M33+N33</f>
        <v>441.26875000000001</v>
      </c>
      <c r="M33" s="77">
        <v>0</v>
      </c>
      <c r="N33" s="77">
        <v>441.26875000000001</v>
      </c>
      <c r="O33" s="77">
        <v>0</v>
      </c>
      <c r="P33" s="77">
        <f>Q33+R33</f>
        <v>90.753379999999936</v>
      </c>
      <c r="Q33" s="77">
        <f t="shared" ref="Q33:S34" si="18">I33-M33</f>
        <v>0</v>
      </c>
      <c r="R33" s="77">
        <f t="shared" si="18"/>
        <v>90.753379999999936</v>
      </c>
      <c r="S33" s="77">
        <f t="shared" si="18"/>
        <v>0</v>
      </c>
    </row>
    <row r="34" spans="1:20" ht="46.2" customHeight="1" x14ac:dyDescent="0.3">
      <c r="A34" s="91" t="s">
        <v>60</v>
      </c>
      <c r="B34" s="10" t="s">
        <v>61</v>
      </c>
      <c r="C34" s="77">
        <f>D34+E34</f>
        <v>14177.99705</v>
      </c>
      <c r="D34" s="77">
        <v>0</v>
      </c>
      <c r="E34" s="77">
        <v>14177.99705</v>
      </c>
      <c r="F34" s="77">
        <v>0</v>
      </c>
      <c r="G34" s="77">
        <v>0</v>
      </c>
      <c r="H34" s="77">
        <f>I34+J34</f>
        <v>14177.99705</v>
      </c>
      <c r="I34" s="77">
        <v>0</v>
      </c>
      <c r="J34" s="77">
        <v>14177.99705</v>
      </c>
      <c r="K34" s="77">
        <v>0</v>
      </c>
      <c r="L34" s="77">
        <f>M34+N34</f>
        <v>49.114719999999998</v>
      </c>
      <c r="M34" s="77">
        <v>0</v>
      </c>
      <c r="N34" s="77">
        <v>49.114719999999998</v>
      </c>
      <c r="O34" s="77">
        <v>0</v>
      </c>
      <c r="P34" s="77">
        <f>Q34+R34</f>
        <v>14128.88233</v>
      </c>
      <c r="Q34" s="77">
        <f t="shared" si="18"/>
        <v>0</v>
      </c>
      <c r="R34" s="77">
        <f t="shared" si="18"/>
        <v>14128.88233</v>
      </c>
      <c r="S34" s="77">
        <f t="shared" si="18"/>
        <v>0</v>
      </c>
    </row>
    <row r="35" spans="1:20" s="11" customFormat="1" ht="31.2" x14ac:dyDescent="0.3">
      <c r="A35" s="90" t="s">
        <v>50</v>
      </c>
      <c r="B35" s="8" t="s">
        <v>51</v>
      </c>
      <c r="C35" s="76">
        <f>C37</f>
        <v>0</v>
      </c>
      <c r="D35" s="76">
        <f>D37</f>
        <v>0</v>
      </c>
      <c r="E35" s="76">
        <f t="shared" ref="E35:S35" si="19">E37</f>
        <v>0</v>
      </c>
      <c r="F35" s="76">
        <f t="shared" si="19"/>
        <v>0</v>
      </c>
      <c r="G35" s="76">
        <f t="shared" si="19"/>
        <v>0</v>
      </c>
      <c r="H35" s="76">
        <f t="shared" si="19"/>
        <v>0</v>
      </c>
      <c r="I35" s="76">
        <f t="shared" si="19"/>
        <v>0</v>
      </c>
      <c r="J35" s="76">
        <f t="shared" si="19"/>
        <v>0</v>
      </c>
      <c r="K35" s="76">
        <f t="shared" si="19"/>
        <v>0</v>
      </c>
      <c r="L35" s="76">
        <f t="shared" si="19"/>
        <v>0</v>
      </c>
      <c r="M35" s="76">
        <f t="shared" si="19"/>
        <v>0</v>
      </c>
      <c r="N35" s="76">
        <f t="shared" si="19"/>
        <v>0</v>
      </c>
      <c r="O35" s="76">
        <f t="shared" si="19"/>
        <v>0</v>
      </c>
      <c r="P35" s="76">
        <f t="shared" si="19"/>
        <v>0</v>
      </c>
      <c r="Q35" s="76">
        <f t="shared" si="19"/>
        <v>0</v>
      </c>
      <c r="R35" s="76">
        <f t="shared" si="19"/>
        <v>0</v>
      </c>
      <c r="S35" s="76">
        <f t="shared" si="19"/>
        <v>0</v>
      </c>
    </row>
    <row r="36" spans="1:20" ht="145.80000000000001" hidden="1" customHeight="1" x14ac:dyDescent="0.3">
      <c r="A36" s="9">
        <v>31010000</v>
      </c>
      <c r="B36" s="10" t="s">
        <v>113</v>
      </c>
      <c r="C36" s="77">
        <f>C37</f>
        <v>0</v>
      </c>
      <c r="D36" s="77">
        <f t="shared" ref="D36:S36" si="20">D37</f>
        <v>0</v>
      </c>
      <c r="E36" s="77">
        <f t="shared" si="20"/>
        <v>0</v>
      </c>
      <c r="F36" s="77">
        <f t="shared" si="20"/>
        <v>0</v>
      </c>
      <c r="G36" s="77">
        <f t="shared" si="20"/>
        <v>0</v>
      </c>
      <c r="H36" s="77">
        <f t="shared" si="20"/>
        <v>0</v>
      </c>
      <c r="I36" s="77">
        <f t="shared" si="20"/>
        <v>0</v>
      </c>
      <c r="J36" s="77">
        <f t="shared" si="20"/>
        <v>0</v>
      </c>
      <c r="K36" s="77">
        <f t="shared" si="20"/>
        <v>0</v>
      </c>
      <c r="L36" s="77">
        <f t="shared" si="20"/>
        <v>0</v>
      </c>
      <c r="M36" s="77">
        <f t="shared" si="20"/>
        <v>0</v>
      </c>
      <c r="N36" s="77">
        <f t="shared" si="20"/>
        <v>0</v>
      </c>
      <c r="O36" s="77">
        <f t="shared" si="20"/>
        <v>0</v>
      </c>
      <c r="P36" s="77">
        <f t="shared" si="20"/>
        <v>0</v>
      </c>
      <c r="Q36" s="77">
        <f t="shared" si="20"/>
        <v>0</v>
      </c>
      <c r="R36" s="77">
        <f t="shared" si="20"/>
        <v>0</v>
      </c>
      <c r="S36" s="77">
        <f t="shared" si="20"/>
        <v>0</v>
      </c>
    </row>
    <row r="37" spans="1:20" ht="140.4" hidden="1" x14ac:dyDescent="0.3">
      <c r="A37" s="9" t="s">
        <v>52</v>
      </c>
      <c r="B37" s="10" t="s">
        <v>53</v>
      </c>
      <c r="C37" s="77">
        <f>D37+E37</f>
        <v>0</v>
      </c>
      <c r="D37" s="77">
        <v>0</v>
      </c>
      <c r="E37" s="77">
        <v>0</v>
      </c>
      <c r="F37" s="77">
        <v>0</v>
      </c>
      <c r="G37" s="77">
        <v>0</v>
      </c>
      <c r="H37" s="77">
        <f>I37</f>
        <v>0</v>
      </c>
      <c r="I37" s="77">
        <v>0</v>
      </c>
      <c r="J37" s="77">
        <v>0</v>
      </c>
      <c r="K37" s="77">
        <v>0</v>
      </c>
      <c r="L37" s="77">
        <f>M37+N37</f>
        <v>0</v>
      </c>
      <c r="M37" s="77">
        <v>0</v>
      </c>
      <c r="N37" s="77">
        <v>0</v>
      </c>
      <c r="O37" s="77">
        <v>0</v>
      </c>
      <c r="P37" s="77">
        <f>H37-L37</f>
        <v>0</v>
      </c>
      <c r="Q37" s="77">
        <f>I37-M37</f>
        <v>0</v>
      </c>
      <c r="R37" s="77">
        <f>J37-N37</f>
        <v>0</v>
      </c>
      <c r="S37" s="77">
        <f>K37-O37</f>
        <v>0</v>
      </c>
    </row>
    <row r="38" spans="1:20" s="11" customFormat="1" ht="52.2" customHeight="1" x14ac:dyDescent="0.3">
      <c r="A38" s="114" t="s">
        <v>62</v>
      </c>
      <c r="B38" s="114"/>
      <c r="C38" s="76">
        <f>D38+E38</f>
        <v>109841.17405</v>
      </c>
      <c r="D38" s="76">
        <f>D11+D25+D35</f>
        <v>94608.67</v>
      </c>
      <c r="E38" s="76">
        <f>E11+E25</f>
        <v>15232.50405</v>
      </c>
      <c r="F38" s="76">
        <f>F11+F25+F35</f>
        <v>0</v>
      </c>
      <c r="G38" s="76">
        <f>G11+G25+G35</f>
        <v>32010.670000000002</v>
      </c>
      <c r="H38" s="76">
        <f>I38+J38</f>
        <v>46652.454100000003</v>
      </c>
      <c r="I38" s="76">
        <f>I11+I25+I35</f>
        <v>31942.43492</v>
      </c>
      <c r="J38" s="76">
        <f>J11+J25</f>
        <v>14710.019179999999</v>
      </c>
      <c r="K38" s="76">
        <f t="shared" ref="K38:S38" si="21">K11+K25+K35</f>
        <v>0</v>
      </c>
      <c r="L38" s="76">
        <f t="shared" si="21"/>
        <v>28493.831120000003</v>
      </c>
      <c r="M38" s="76">
        <f t="shared" si="21"/>
        <v>28003.447650000002</v>
      </c>
      <c r="N38" s="76">
        <f t="shared" si="21"/>
        <v>490.38346999999999</v>
      </c>
      <c r="O38" s="76">
        <f t="shared" si="21"/>
        <v>0</v>
      </c>
      <c r="P38" s="76">
        <f t="shared" si="21"/>
        <v>18157.089980000001</v>
      </c>
      <c r="Q38" s="76">
        <f t="shared" si="21"/>
        <v>3938.9872699999996</v>
      </c>
      <c r="R38" s="76">
        <f t="shared" si="21"/>
        <v>14219.63571</v>
      </c>
      <c r="S38" s="76">
        <f t="shared" si="21"/>
        <v>0</v>
      </c>
    </row>
    <row r="39" spans="1:20" s="11" customFormat="1" ht="24" customHeight="1" x14ac:dyDescent="0.3">
      <c r="A39" s="90" t="s">
        <v>54</v>
      </c>
      <c r="B39" s="8" t="s">
        <v>55</v>
      </c>
      <c r="C39" s="76">
        <f>C40+C41+C42+C43</f>
        <v>115644.36</v>
      </c>
      <c r="D39" s="76">
        <f>D40+D41+D42+D43</f>
        <v>100344.36</v>
      </c>
      <c r="E39" s="76">
        <f>E40+E41+E42+E43</f>
        <v>15300</v>
      </c>
      <c r="F39" s="76">
        <f>F40+F41+F42+F43</f>
        <v>15300</v>
      </c>
      <c r="G39" s="76">
        <f>G40+G41+G42+G43</f>
        <v>31615.279999999999</v>
      </c>
      <c r="H39" s="76">
        <f t="shared" ref="H39:O39" si="22">H40+H41+H42+H43</f>
        <v>32318.863029999997</v>
      </c>
      <c r="I39" s="76">
        <f t="shared" si="22"/>
        <v>31492.6</v>
      </c>
      <c r="J39" s="76">
        <f t="shared" si="22"/>
        <v>826.26302999999996</v>
      </c>
      <c r="K39" s="76">
        <f t="shared" si="22"/>
        <v>826.26302999999996</v>
      </c>
      <c r="L39" s="76">
        <f t="shared" si="22"/>
        <v>29282.3</v>
      </c>
      <c r="M39" s="76">
        <f t="shared" si="22"/>
        <v>29282.3</v>
      </c>
      <c r="N39" s="76">
        <f t="shared" si="22"/>
        <v>0</v>
      </c>
      <c r="O39" s="76">
        <f t="shared" si="22"/>
        <v>0</v>
      </c>
      <c r="P39" s="76">
        <f>P40+P41+P42+P43</f>
        <v>3036.5630299999993</v>
      </c>
      <c r="Q39" s="76">
        <f>Q40+Q41+Q42+Q43</f>
        <v>2210.2999999999993</v>
      </c>
      <c r="R39" s="76">
        <f>R40+R41+R42+R43</f>
        <v>0</v>
      </c>
      <c r="S39" s="76">
        <f>S40+S41+S42+S43</f>
        <v>0</v>
      </c>
    </row>
    <row r="40" spans="1:20" ht="31.2" x14ac:dyDescent="0.3">
      <c r="A40" s="91" t="s">
        <v>56</v>
      </c>
      <c r="B40" s="10" t="s">
        <v>57</v>
      </c>
      <c r="C40" s="77">
        <f>D40+E40</f>
        <v>95351</v>
      </c>
      <c r="D40" s="77">
        <v>95351</v>
      </c>
      <c r="E40" s="77">
        <v>0</v>
      </c>
      <c r="F40" s="77">
        <v>0</v>
      </c>
      <c r="G40" s="77">
        <v>31492.6</v>
      </c>
      <c r="H40" s="77">
        <f>I40</f>
        <v>31492.6</v>
      </c>
      <c r="I40" s="77">
        <v>31492.6</v>
      </c>
      <c r="J40" s="77">
        <v>0</v>
      </c>
      <c r="K40" s="77">
        <v>0</v>
      </c>
      <c r="L40" s="77">
        <f>M40+N40</f>
        <v>29282.3</v>
      </c>
      <c r="M40" s="77">
        <v>29282.3</v>
      </c>
      <c r="N40" s="77">
        <v>0</v>
      </c>
      <c r="O40" s="77">
        <v>0</v>
      </c>
      <c r="P40" s="77">
        <f t="shared" ref="P40:Q43" si="23">H40-L40</f>
        <v>2210.2999999999993</v>
      </c>
      <c r="Q40" s="77">
        <f t="shared" si="23"/>
        <v>2210.2999999999993</v>
      </c>
      <c r="R40" s="77">
        <v>0</v>
      </c>
      <c r="S40" s="77">
        <v>0</v>
      </c>
    </row>
    <row r="41" spans="1:20" ht="88.8" customHeight="1" x14ac:dyDescent="0.3">
      <c r="A41" s="91">
        <v>41053400</v>
      </c>
      <c r="B41" s="10" t="s">
        <v>140</v>
      </c>
      <c r="C41" s="77">
        <f>D41+E41</f>
        <v>15300</v>
      </c>
      <c r="D41" s="77">
        <v>0</v>
      </c>
      <c r="E41" s="77">
        <v>15300</v>
      </c>
      <c r="F41" s="77">
        <v>15300</v>
      </c>
      <c r="G41" s="77">
        <v>0</v>
      </c>
      <c r="H41" s="77">
        <f>I41+J41</f>
        <v>826.26302999999996</v>
      </c>
      <c r="I41" s="77">
        <v>0</v>
      </c>
      <c r="J41" s="77">
        <v>826.26302999999996</v>
      </c>
      <c r="K41" s="77">
        <v>826.26302999999996</v>
      </c>
      <c r="L41" s="77">
        <f>M41+N41</f>
        <v>0</v>
      </c>
      <c r="M41" s="77">
        <v>0</v>
      </c>
      <c r="N41" s="77">
        <v>0</v>
      </c>
      <c r="O41" s="77">
        <v>0</v>
      </c>
      <c r="P41" s="77">
        <f t="shared" si="23"/>
        <v>826.26302999999996</v>
      </c>
      <c r="Q41" s="77">
        <f t="shared" si="23"/>
        <v>0</v>
      </c>
      <c r="R41" s="77">
        <v>0</v>
      </c>
      <c r="S41" s="77">
        <v>0</v>
      </c>
    </row>
    <row r="42" spans="1:20" ht="31.2" x14ac:dyDescent="0.3">
      <c r="A42" s="91">
        <v>41053900</v>
      </c>
      <c r="B42" s="10" t="s">
        <v>129</v>
      </c>
      <c r="C42" s="77">
        <f>D42+E42</f>
        <v>4993.3599999999997</v>
      </c>
      <c r="D42" s="77">
        <v>4993.3599999999997</v>
      </c>
      <c r="E42" s="77">
        <v>0</v>
      </c>
      <c r="F42" s="77">
        <v>0</v>
      </c>
      <c r="G42" s="77">
        <v>122.68</v>
      </c>
      <c r="H42" s="77">
        <f>I42+J42</f>
        <v>0</v>
      </c>
      <c r="I42" s="77">
        <v>0</v>
      </c>
      <c r="J42" s="77">
        <v>0</v>
      </c>
      <c r="K42" s="77">
        <v>0</v>
      </c>
      <c r="L42" s="77">
        <f>M42+N42</f>
        <v>0</v>
      </c>
      <c r="M42" s="77">
        <v>0</v>
      </c>
      <c r="N42" s="77">
        <v>0</v>
      </c>
      <c r="O42" s="77">
        <v>0</v>
      </c>
      <c r="P42" s="77">
        <f t="shared" si="23"/>
        <v>0</v>
      </c>
      <c r="Q42" s="77">
        <f t="shared" si="23"/>
        <v>0</v>
      </c>
      <c r="R42" s="77">
        <v>0</v>
      </c>
      <c r="S42" s="77">
        <v>0</v>
      </c>
    </row>
    <row r="43" spans="1:20" ht="391.2" hidden="1" customHeight="1" x14ac:dyDescent="0.3">
      <c r="A43" s="9">
        <v>41050200</v>
      </c>
      <c r="B43" s="22" t="s">
        <v>134</v>
      </c>
      <c r="C43" s="77">
        <f>D43+E43</f>
        <v>0</v>
      </c>
      <c r="D43" s="77"/>
      <c r="E43" s="77">
        <v>0</v>
      </c>
      <c r="F43" s="77">
        <v>0</v>
      </c>
      <c r="G43" s="77"/>
      <c r="H43" s="77">
        <f>I43</f>
        <v>0</v>
      </c>
      <c r="I43" s="77"/>
      <c r="J43" s="77">
        <v>0</v>
      </c>
      <c r="K43" s="77">
        <v>0</v>
      </c>
      <c r="L43" s="77">
        <f>M43+N43</f>
        <v>0</v>
      </c>
      <c r="M43" s="77"/>
      <c r="N43" s="77">
        <v>0</v>
      </c>
      <c r="O43" s="77">
        <v>0</v>
      </c>
      <c r="P43" s="77">
        <f t="shared" si="23"/>
        <v>0</v>
      </c>
      <c r="Q43" s="77">
        <f t="shared" si="23"/>
        <v>0</v>
      </c>
      <c r="R43" s="77">
        <v>0</v>
      </c>
      <c r="S43" s="77">
        <v>0</v>
      </c>
    </row>
    <row r="44" spans="1:20" s="11" customFormat="1" ht="27.6" customHeight="1" x14ac:dyDescent="0.3">
      <c r="A44" s="115" t="s">
        <v>108</v>
      </c>
      <c r="B44" s="115"/>
      <c r="C44" s="78">
        <f>C38+C39</f>
        <v>225485.53405000002</v>
      </c>
      <c r="D44" s="79">
        <f t="shared" ref="D44:S44" si="24">D38+D39</f>
        <v>194953.03</v>
      </c>
      <c r="E44" s="79">
        <f t="shared" si="24"/>
        <v>30532.50405</v>
      </c>
      <c r="F44" s="79">
        <f t="shared" si="24"/>
        <v>15300</v>
      </c>
      <c r="G44" s="79">
        <f t="shared" si="24"/>
        <v>63625.95</v>
      </c>
      <c r="H44" s="79">
        <f t="shared" si="24"/>
        <v>78971.317129999996</v>
      </c>
      <c r="I44" s="79">
        <f t="shared" si="24"/>
        <v>63435.034919999998</v>
      </c>
      <c r="J44" s="79">
        <f t="shared" si="24"/>
        <v>15536.282209999999</v>
      </c>
      <c r="K44" s="78">
        <f t="shared" si="24"/>
        <v>826.26302999999996</v>
      </c>
      <c r="L44" s="78">
        <f t="shared" si="24"/>
        <v>57776.131120000005</v>
      </c>
      <c r="M44" s="78">
        <f t="shared" si="24"/>
        <v>57285.747650000005</v>
      </c>
      <c r="N44" s="78">
        <f t="shared" si="24"/>
        <v>490.38346999999999</v>
      </c>
      <c r="O44" s="78">
        <f t="shared" si="24"/>
        <v>0</v>
      </c>
      <c r="P44" s="78">
        <f t="shared" si="24"/>
        <v>21193.653010000002</v>
      </c>
      <c r="Q44" s="78">
        <f t="shared" si="24"/>
        <v>6149.2872699999989</v>
      </c>
      <c r="R44" s="78">
        <f t="shared" si="24"/>
        <v>14219.63571</v>
      </c>
      <c r="S44" s="78">
        <f t="shared" si="24"/>
        <v>0</v>
      </c>
    </row>
    <row r="45" spans="1:20" ht="30" customHeight="1" x14ac:dyDescent="0.3">
      <c r="A45" s="13"/>
      <c r="B45" s="116" t="s">
        <v>107</v>
      </c>
      <c r="C45" s="1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</row>
    <row r="46" spans="1:20" ht="28.2" customHeight="1" x14ac:dyDescent="0.3">
      <c r="A46" s="86" t="s">
        <v>109</v>
      </c>
      <c r="B46" s="8" t="s">
        <v>63</v>
      </c>
      <c r="C46" s="80">
        <f>D46+E46</f>
        <v>101847.99427000001</v>
      </c>
      <c r="D46" s="80">
        <f>D47+D48</f>
        <v>87688.179000000004</v>
      </c>
      <c r="E46" s="80">
        <f t="shared" ref="E46:S46" si="25">E47+E48</f>
        <v>14159.815270000001</v>
      </c>
      <c r="F46" s="80">
        <f t="shared" si="25"/>
        <v>0</v>
      </c>
      <c r="G46" s="80">
        <f t="shared" si="25"/>
        <v>32720.281999999999</v>
      </c>
      <c r="H46" s="80">
        <f t="shared" si="25"/>
        <v>46773.404040000001</v>
      </c>
      <c r="I46" s="80">
        <f t="shared" si="25"/>
        <v>32614.135770000001</v>
      </c>
      <c r="J46" s="80">
        <f t="shared" si="25"/>
        <v>14159.26827</v>
      </c>
      <c r="K46" s="80">
        <f t="shared" si="25"/>
        <v>0</v>
      </c>
      <c r="L46" s="80">
        <f t="shared" si="25"/>
        <v>27882.323260000001</v>
      </c>
      <c r="M46" s="80">
        <f t="shared" si="25"/>
        <v>27857.323260000001</v>
      </c>
      <c r="N46" s="80">
        <f t="shared" si="25"/>
        <v>25</v>
      </c>
      <c r="O46" s="80">
        <f t="shared" si="25"/>
        <v>25</v>
      </c>
      <c r="P46" s="80">
        <f t="shared" si="25"/>
        <v>18891.08078</v>
      </c>
      <c r="Q46" s="80">
        <f t="shared" si="25"/>
        <v>4756.8125099999988</v>
      </c>
      <c r="R46" s="80">
        <f t="shared" si="25"/>
        <v>14134.26827</v>
      </c>
      <c r="S46" s="80">
        <f t="shared" si="25"/>
        <v>-25</v>
      </c>
    </row>
    <row r="47" spans="1:20" ht="87" customHeight="1" x14ac:dyDescent="0.3">
      <c r="A47" s="87" t="s">
        <v>91</v>
      </c>
      <c r="B47" s="10" t="s">
        <v>64</v>
      </c>
      <c r="C47" s="81">
        <f t="shared" ref="C47:D89" si="26">D47+E47</f>
        <v>101606.89927000001</v>
      </c>
      <c r="D47" s="81">
        <v>87447.084000000003</v>
      </c>
      <c r="E47" s="81">
        <f>0.547+14159.26827</f>
        <v>14159.815270000001</v>
      </c>
      <c r="F47" s="81">
        <v>0</v>
      </c>
      <c r="G47" s="81">
        <v>32521.307000000001</v>
      </c>
      <c r="H47" s="81">
        <f>I47+J47</f>
        <v>46574.42929</v>
      </c>
      <c r="I47" s="81">
        <v>32415.16102</v>
      </c>
      <c r="J47" s="81">
        <v>14159.26827</v>
      </c>
      <c r="K47" s="81">
        <v>0</v>
      </c>
      <c r="L47" s="81">
        <f>M47+N47</f>
        <v>27882.323260000001</v>
      </c>
      <c r="M47" s="81">
        <v>27857.323260000001</v>
      </c>
      <c r="N47" s="81">
        <v>25</v>
      </c>
      <c r="O47" s="81">
        <v>25</v>
      </c>
      <c r="P47" s="81">
        <f>Q47+R47</f>
        <v>18692.106029999999</v>
      </c>
      <c r="Q47" s="81">
        <f t="shared" ref="Q47:S62" si="27">I47-M47</f>
        <v>4557.8377599999985</v>
      </c>
      <c r="R47" s="81">
        <f t="shared" si="27"/>
        <v>14134.26827</v>
      </c>
      <c r="S47" s="81">
        <f t="shared" si="27"/>
        <v>-25</v>
      </c>
      <c r="T47" s="50"/>
    </row>
    <row r="48" spans="1:20" ht="46.2" customHeight="1" x14ac:dyDescent="0.3">
      <c r="A48" s="88" t="s">
        <v>141</v>
      </c>
      <c r="B48" s="10" t="s">
        <v>142</v>
      </c>
      <c r="C48" s="81">
        <f t="shared" si="26"/>
        <v>241.095</v>
      </c>
      <c r="D48" s="81">
        <v>241.095</v>
      </c>
      <c r="E48" s="81">
        <v>0</v>
      </c>
      <c r="F48" s="81">
        <v>0</v>
      </c>
      <c r="G48" s="81">
        <v>198.97499999999999</v>
      </c>
      <c r="H48" s="81">
        <f>I48+J48</f>
        <v>198.97475</v>
      </c>
      <c r="I48" s="81">
        <v>198.97475</v>
      </c>
      <c r="J48" s="81">
        <v>0</v>
      </c>
      <c r="K48" s="81">
        <v>0</v>
      </c>
      <c r="L48" s="81">
        <f>M48+N48</f>
        <v>0</v>
      </c>
      <c r="M48" s="81">
        <v>0</v>
      </c>
      <c r="N48" s="81">
        <v>0</v>
      </c>
      <c r="O48" s="81">
        <v>0</v>
      </c>
      <c r="P48" s="81">
        <f>Q48+R48</f>
        <v>198.97475</v>
      </c>
      <c r="Q48" s="81">
        <f t="shared" si="27"/>
        <v>198.97475</v>
      </c>
      <c r="R48" s="81">
        <f t="shared" si="27"/>
        <v>0</v>
      </c>
      <c r="S48" s="81">
        <f t="shared" si="27"/>
        <v>0</v>
      </c>
      <c r="T48" s="50"/>
    </row>
    <row r="49" spans="1:20" ht="51.6" customHeight="1" x14ac:dyDescent="0.3">
      <c r="A49" s="86" t="s">
        <v>110</v>
      </c>
      <c r="B49" s="8" t="s">
        <v>65</v>
      </c>
      <c r="C49" s="80">
        <f t="shared" si="26"/>
        <v>45967.768779999991</v>
      </c>
      <c r="D49" s="80">
        <f>D50+D53+D57+D59</f>
        <v>44899.039999999994</v>
      </c>
      <c r="E49" s="80">
        <f>E50+E53+E57+E59</f>
        <v>1068.7287800000001</v>
      </c>
      <c r="F49" s="80">
        <f t="shared" ref="F49:P49" si="28">F50+F53+F57+F59</f>
        <v>0</v>
      </c>
      <c r="G49" s="80">
        <f>G50+G53+G57+G59</f>
        <v>21894.236999999997</v>
      </c>
      <c r="H49" s="80">
        <f t="shared" si="28"/>
        <v>22447.193339999998</v>
      </c>
      <c r="I49" s="80">
        <f t="shared" si="28"/>
        <v>21893.983410000001</v>
      </c>
      <c r="J49" s="80">
        <f t="shared" si="28"/>
        <v>553.20992999999999</v>
      </c>
      <c r="K49" s="80">
        <f t="shared" si="28"/>
        <v>0</v>
      </c>
      <c r="L49" s="80">
        <f t="shared" si="28"/>
        <v>13693.106390000001</v>
      </c>
      <c r="M49" s="80">
        <f>M50+M53+M57+M59</f>
        <v>13213.52684</v>
      </c>
      <c r="N49" s="80">
        <f t="shared" si="28"/>
        <v>479.57954999999998</v>
      </c>
      <c r="O49" s="80">
        <f t="shared" si="28"/>
        <v>0</v>
      </c>
      <c r="P49" s="80">
        <f t="shared" si="28"/>
        <v>8754.086949999999</v>
      </c>
      <c r="Q49" s="80">
        <f t="shared" si="27"/>
        <v>8680.4565700000003</v>
      </c>
      <c r="R49" s="80">
        <f t="shared" si="27"/>
        <v>73.630380000000002</v>
      </c>
      <c r="S49" s="80">
        <f t="shared" si="27"/>
        <v>0</v>
      </c>
    </row>
    <row r="50" spans="1:20" ht="115.2" customHeight="1" x14ac:dyDescent="0.3">
      <c r="A50" s="89">
        <v>3100</v>
      </c>
      <c r="B50" s="8" t="s">
        <v>66</v>
      </c>
      <c r="C50" s="80">
        <f t="shared" si="26"/>
        <v>45026.568779999994</v>
      </c>
      <c r="D50" s="80">
        <f>D51+D52</f>
        <v>43957.84</v>
      </c>
      <c r="E50" s="80">
        <f>E51+E52</f>
        <v>1068.7287800000001</v>
      </c>
      <c r="F50" s="80">
        <f t="shared" ref="F50:P50" si="29">F51+F52</f>
        <v>0</v>
      </c>
      <c r="G50" s="80">
        <f t="shared" si="29"/>
        <v>21686.560999999998</v>
      </c>
      <c r="H50" s="80">
        <f t="shared" si="29"/>
        <v>22239.75808</v>
      </c>
      <c r="I50" s="80">
        <f t="shared" si="29"/>
        <v>21686.548150000002</v>
      </c>
      <c r="J50" s="80">
        <f t="shared" si="29"/>
        <v>553.20992999999999</v>
      </c>
      <c r="K50" s="80">
        <f t="shared" si="29"/>
        <v>0</v>
      </c>
      <c r="L50" s="80">
        <f t="shared" si="29"/>
        <v>13549.160390000001</v>
      </c>
      <c r="M50" s="80">
        <f t="shared" si="29"/>
        <v>13069.580840000001</v>
      </c>
      <c r="N50" s="80">
        <f t="shared" si="29"/>
        <v>479.57954999999998</v>
      </c>
      <c r="O50" s="80">
        <f t="shared" si="29"/>
        <v>0</v>
      </c>
      <c r="P50" s="80">
        <f t="shared" si="29"/>
        <v>8690.5976899999987</v>
      </c>
      <c r="Q50" s="80">
        <f t="shared" si="27"/>
        <v>8616.9673100000018</v>
      </c>
      <c r="R50" s="80">
        <f t="shared" si="27"/>
        <v>73.630380000000002</v>
      </c>
      <c r="S50" s="80">
        <f t="shared" si="27"/>
        <v>0</v>
      </c>
    </row>
    <row r="51" spans="1:20" ht="117.6" customHeight="1" x14ac:dyDescent="0.3">
      <c r="A51" s="87" t="s">
        <v>92</v>
      </c>
      <c r="B51" s="20" t="s">
        <v>67</v>
      </c>
      <c r="C51" s="81">
        <f t="shared" si="26"/>
        <v>37204.306559999997</v>
      </c>
      <c r="D51" s="81">
        <v>36142.6</v>
      </c>
      <c r="E51" s="81">
        <v>1061.7065600000001</v>
      </c>
      <c r="F51" s="81">
        <v>0</v>
      </c>
      <c r="G51" s="81">
        <v>18438.153999999999</v>
      </c>
      <c r="H51" s="81">
        <f t="shared" ref="H51:H56" si="30">I51+J51</f>
        <v>18984.333139999999</v>
      </c>
      <c r="I51" s="81">
        <v>18438.14543</v>
      </c>
      <c r="J51" s="81">
        <v>546.18771000000004</v>
      </c>
      <c r="K51" s="81">
        <v>0</v>
      </c>
      <c r="L51" s="81">
        <f t="shared" ref="L51:L56" si="31">M51+N51</f>
        <v>11241.377480000001</v>
      </c>
      <c r="M51" s="81">
        <v>10804.695830000001</v>
      </c>
      <c r="N51" s="81">
        <v>436.68164999999999</v>
      </c>
      <c r="O51" s="81">
        <v>0</v>
      </c>
      <c r="P51" s="81">
        <f>H51-L51</f>
        <v>7742.9556599999978</v>
      </c>
      <c r="Q51" s="81">
        <f t="shared" si="27"/>
        <v>7633.4495999999999</v>
      </c>
      <c r="R51" s="81">
        <f t="shared" si="27"/>
        <v>109.50606000000005</v>
      </c>
      <c r="S51" s="81">
        <f t="shared" si="27"/>
        <v>0</v>
      </c>
      <c r="T51" s="51"/>
    </row>
    <row r="52" spans="1:20" ht="64.8" customHeight="1" x14ac:dyDescent="0.3">
      <c r="A52" s="87" t="s">
        <v>93</v>
      </c>
      <c r="B52" s="20" t="s">
        <v>68</v>
      </c>
      <c r="C52" s="81">
        <f t="shared" si="26"/>
        <v>7822.2622199999996</v>
      </c>
      <c r="D52" s="81">
        <v>7815.24</v>
      </c>
      <c r="E52" s="81">
        <v>7.0222199999999999</v>
      </c>
      <c r="F52" s="81">
        <v>0</v>
      </c>
      <c r="G52" s="81">
        <v>3248.4070000000002</v>
      </c>
      <c r="H52" s="81">
        <f t="shared" si="30"/>
        <v>3255.4249399999999</v>
      </c>
      <c r="I52" s="81">
        <v>3248.40272</v>
      </c>
      <c r="J52" s="81">
        <v>7.0222199999999999</v>
      </c>
      <c r="K52" s="81">
        <v>0</v>
      </c>
      <c r="L52" s="81">
        <f t="shared" si="31"/>
        <v>2307.7829099999999</v>
      </c>
      <c r="M52" s="81">
        <v>2264.88501</v>
      </c>
      <c r="N52" s="81">
        <v>42.8979</v>
      </c>
      <c r="O52" s="81">
        <v>0</v>
      </c>
      <c r="P52" s="81">
        <f>Q52+R52</f>
        <v>947.64203000000009</v>
      </c>
      <c r="Q52" s="81">
        <f t="shared" si="27"/>
        <v>983.51771000000008</v>
      </c>
      <c r="R52" s="81">
        <f t="shared" si="27"/>
        <v>-35.875680000000003</v>
      </c>
      <c r="S52" s="81">
        <f t="shared" si="27"/>
        <v>0</v>
      </c>
      <c r="T52" s="51"/>
    </row>
    <row r="53" spans="1:20" ht="67.8" customHeight="1" x14ac:dyDescent="0.3">
      <c r="A53" s="89">
        <v>3110</v>
      </c>
      <c r="B53" s="12" t="s">
        <v>69</v>
      </c>
      <c r="C53" s="80">
        <f t="shared" si="26"/>
        <v>62</v>
      </c>
      <c r="D53" s="80">
        <f>D54+D55+D56</f>
        <v>62</v>
      </c>
      <c r="E53" s="80">
        <f t="shared" ref="E53:G53" si="32">E54+E55+E56</f>
        <v>0</v>
      </c>
      <c r="F53" s="80">
        <f t="shared" si="32"/>
        <v>0</v>
      </c>
      <c r="G53" s="80">
        <f t="shared" si="32"/>
        <v>41.563000000000002</v>
      </c>
      <c r="H53" s="80">
        <f t="shared" si="30"/>
        <v>41.5625</v>
      </c>
      <c r="I53" s="80">
        <f>I54+I55+I56</f>
        <v>41.5625</v>
      </c>
      <c r="J53" s="80">
        <f t="shared" ref="J53:K53" si="33">J54+J55+J56</f>
        <v>0</v>
      </c>
      <c r="K53" s="80">
        <f t="shared" si="33"/>
        <v>0</v>
      </c>
      <c r="L53" s="80">
        <f t="shared" si="31"/>
        <v>0</v>
      </c>
      <c r="M53" s="80">
        <f>M54+M55+M56</f>
        <v>0</v>
      </c>
      <c r="N53" s="80">
        <f t="shared" ref="N53:O53" si="34">N54+N55+N56</f>
        <v>0</v>
      </c>
      <c r="O53" s="80">
        <f t="shared" si="34"/>
        <v>0</v>
      </c>
      <c r="P53" s="80">
        <f>H53-L53</f>
        <v>41.5625</v>
      </c>
      <c r="Q53" s="80">
        <f t="shared" si="27"/>
        <v>41.5625</v>
      </c>
      <c r="R53" s="80">
        <f t="shared" si="27"/>
        <v>0</v>
      </c>
      <c r="S53" s="80">
        <f t="shared" si="27"/>
        <v>0</v>
      </c>
      <c r="T53" s="51"/>
    </row>
    <row r="54" spans="1:20" ht="138" hidden="1" customHeight="1" x14ac:dyDescent="0.3">
      <c r="A54" s="87" t="s">
        <v>94</v>
      </c>
      <c r="B54" s="20" t="s">
        <v>127</v>
      </c>
      <c r="C54" s="81">
        <f t="shared" si="26"/>
        <v>0</v>
      </c>
      <c r="D54" s="81">
        <v>0</v>
      </c>
      <c r="E54" s="81">
        <v>0</v>
      </c>
      <c r="F54" s="81">
        <v>0</v>
      </c>
      <c r="G54" s="81">
        <v>0</v>
      </c>
      <c r="H54" s="81">
        <f t="shared" si="30"/>
        <v>0</v>
      </c>
      <c r="I54" s="81">
        <v>0</v>
      </c>
      <c r="J54" s="81">
        <v>0</v>
      </c>
      <c r="K54" s="81">
        <v>0</v>
      </c>
      <c r="L54" s="81">
        <f t="shared" si="31"/>
        <v>0</v>
      </c>
      <c r="M54" s="81">
        <v>0</v>
      </c>
      <c r="N54" s="81">
        <v>0</v>
      </c>
      <c r="O54" s="81">
        <v>0</v>
      </c>
      <c r="P54" s="81">
        <f>Q54+R54</f>
        <v>0</v>
      </c>
      <c r="Q54" s="81">
        <f t="shared" si="27"/>
        <v>0</v>
      </c>
      <c r="R54" s="81">
        <f t="shared" si="27"/>
        <v>0</v>
      </c>
      <c r="S54" s="81">
        <f t="shared" si="27"/>
        <v>0</v>
      </c>
      <c r="T54" s="51"/>
    </row>
    <row r="55" spans="1:20" ht="63.6" customHeight="1" x14ac:dyDescent="0.3">
      <c r="A55" s="87" t="s">
        <v>95</v>
      </c>
      <c r="B55" s="20" t="s">
        <v>70</v>
      </c>
      <c r="C55" s="81">
        <f t="shared" si="26"/>
        <v>62</v>
      </c>
      <c r="D55" s="81">
        <v>62</v>
      </c>
      <c r="E55" s="81">
        <v>0</v>
      </c>
      <c r="F55" s="81">
        <v>0</v>
      </c>
      <c r="G55" s="81">
        <v>41.563000000000002</v>
      </c>
      <c r="H55" s="81">
        <f t="shared" si="30"/>
        <v>41.5625</v>
      </c>
      <c r="I55" s="81">
        <v>41.5625</v>
      </c>
      <c r="J55" s="81">
        <v>0</v>
      </c>
      <c r="K55" s="81">
        <v>0</v>
      </c>
      <c r="L55" s="81">
        <f t="shared" si="31"/>
        <v>0</v>
      </c>
      <c r="M55" s="81">
        <v>0</v>
      </c>
      <c r="N55" s="81">
        <v>0</v>
      </c>
      <c r="O55" s="81">
        <v>0</v>
      </c>
      <c r="P55" s="81">
        <f>Q55+R55</f>
        <v>41.5625</v>
      </c>
      <c r="Q55" s="81">
        <f t="shared" si="27"/>
        <v>41.5625</v>
      </c>
      <c r="R55" s="81">
        <f t="shared" si="27"/>
        <v>0</v>
      </c>
      <c r="S55" s="81">
        <f t="shared" si="27"/>
        <v>0</v>
      </c>
      <c r="T55" s="51"/>
    </row>
    <row r="56" spans="1:20" ht="138" hidden="1" customHeight="1" x14ac:dyDescent="0.3">
      <c r="A56" s="88" t="s">
        <v>125</v>
      </c>
      <c r="B56" s="20" t="s">
        <v>126</v>
      </c>
      <c r="C56" s="81">
        <f t="shared" si="26"/>
        <v>0</v>
      </c>
      <c r="D56" s="81">
        <v>0</v>
      </c>
      <c r="E56" s="81">
        <v>0</v>
      </c>
      <c r="F56" s="81">
        <v>0</v>
      </c>
      <c r="G56" s="81">
        <v>0</v>
      </c>
      <c r="H56" s="81">
        <f t="shared" si="30"/>
        <v>0</v>
      </c>
      <c r="I56" s="81">
        <v>0</v>
      </c>
      <c r="J56" s="81">
        <v>0</v>
      </c>
      <c r="K56" s="81">
        <v>0</v>
      </c>
      <c r="L56" s="82">
        <f t="shared" si="31"/>
        <v>0</v>
      </c>
      <c r="M56" s="82">
        <v>0</v>
      </c>
      <c r="N56" s="81">
        <v>0</v>
      </c>
      <c r="O56" s="81">
        <v>0</v>
      </c>
      <c r="P56" s="81">
        <f>Q56+R56</f>
        <v>0</v>
      </c>
      <c r="Q56" s="81">
        <f t="shared" si="27"/>
        <v>0</v>
      </c>
      <c r="R56" s="81">
        <f t="shared" si="27"/>
        <v>0</v>
      </c>
      <c r="S56" s="81">
        <f t="shared" si="27"/>
        <v>0</v>
      </c>
      <c r="T56" s="51"/>
    </row>
    <row r="57" spans="1:20" ht="98.4" hidden="1" customHeight="1" x14ac:dyDescent="0.3">
      <c r="A57" s="89">
        <v>3220</v>
      </c>
      <c r="B57" s="12" t="s">
        <v>71</v>
      </c>
      <c r="C57" s="80">
        <f t="shared" si="26"/>
        <v>0</v>
      </c>
      <c r="D57" s="80">
        <f>D58</f>
        <v>0</v>
      </c>
      <c r="E57" s="80">
        <f>E58</f>
        <v>0</v>
      </c>
      <c r="F57" s="80">
        <f t="shared" ref="F57:G57" si="35">F58</f>
        <v>0</v>
      </c>
      <c r="G57" s="80">
        <f t="shared" si="35"/>
        <v>0</v>
      </c>
      <c r="H57" s="80">
        <f>H58</f>
        <v>0</v>
      </c>
      <c r="I57" s="80">
        <f t="shared" ref="I57:O57" si="36">I58</f>
        <v>0</v>
      </c>
      <c r="J57" s="80">
        <f t="shared" si="36"/>
        <v>0</v>
      </c>
      <c r="K57" s="80">
        <f t="shared" si="36"/>
        <v>0</v>
      </c>
      <c r="L57" s="80">
        <f t="shared" si="36"/>
        <v>0</v>
      </c>
      <c r="M57" s="80">
        <f t="shared" si="36"/>
        <v>0</v>
      </c>
      <c r="N57" s="80">
        <f t="shared" si="36"/>
        <v>0</v>
      </c>
      <c r="O57" s="80">
        <f t="shared" si="36"/>
        <v>0</v>
      </c>
      <c r="P57" s="80">
        <f>P58</f>
        <v>0</v>
      </c>
      <c r="Q57" s="80">
        <f t="shared" si="27"/>
        <v>0</v>
      </c>
      <c r="R57" s="80">
        <f t="shared" si="27"/>
        <v>0</v>
      </c>
      <c r="S57" s="80">
        <f t="shared" si="27"/>
        <v>0</v>
      </c>
      <c r="T57" s="51"/>
    </row>
    <row r="58" spans="1:20" ht="337.2" hidden="1" customHeight="1" x14ac:dyDescent="0.3">
      <c r="A58" s="88" t="s">
        <v>136</v>
      </c>
      <c r="B58" s="21" t="s">
        <v>135</v>
      </c>
      <c r="C58" s="81">
        <f t="shared" si="26"/>
        <v>0</v>
      </c>
      <c r="D58" s="81">
        <v>0</v>
      </c>
      <c r="E58" s="81">
        <v>0</v>
      </c>
      <c r="F58" s="81">
        <v>0</v>
      </c>
      <c r="G58" s="81">
        <v>0</v>
      </c>
      <c r="H58" s="81">
        <f>I58+J58</f>
        <v>0</v>
      </c>
      <c r="I58" s="81">
        <v>0</v>
      </c>
      <c r="J58" s="81">
        <v>0</v>
      </c>
      <c r="K58" s="81">
        <v>0</v>
      </c>
      <c r="L58" s="81">
        <f>M58+N58</f>
        <v>0</v>
      </c>
      <c r="M58" s="81">
        <v>0</v>
      </c>
      <c r="N58" s="81">
        <v>0</v>
      </c>
      <c r="O58" s="81">
        <v>0</v>
      </c>
      <c r="P58" s="81">
        <f>Q58+R58</f>
        <v>0</v>
      </c>
      <c r="Q58" s="81">
        <f t="shared" si="27"/>
        <v>0</v>
      </c>
      <c r="R58" s="81">
        <f t="shared" si="27"/>
        <v>0</v>
      </c>
      <c r="S58" s="81">
        <f t="shared" si="27"/>
        <v>0</v>
      </c>
      <c r="T58" s="51"/>
    </row>
    <row r="59" spans="1:20" ht="23.4" customHeight="1" x14ac:dyDescent="0.3">
      <c r="A59" s="89">
        <v>3240</v>
      </c>
      <c r="B59" s="12" t="s">
        <v>72</v>
      </c>
      <c r="C59" s="80">
        <f t="shared" si="26"/>
        <v>879.2</v>
      </c>
      <c r="D59" s="80">
        <f>D60+D61</f>
        <v>879.2</v>
      </c>
      <c r="E59" s="80">
        <f>E60+E61</f>
        <v>0</v>
      </c>
      <c r="F59" s="80">
        <f t="shared" ref="F59:S59" si="37">F60+F61</f>
        <v>0</v>
      </c>
      <c r="G59" s="80">
        <f t="shared" si="37"/>
        <v>166.113</v>
      </c>
      <c r="H59" s="80">
        <f t="shared" si="37"/>
        <v>165.87276</v>
      </c>
      <c r="I59" s="80">
        <f t="shared" si="37"/>
        <v>165.87276</v>
      </c>
      <c r="J59" s="80">
        <f t="shared" si="37"/>
        <v>0</v>
      </c>
      <c r="K59" s="80">
        <f t="shared" si="37"/>
        <v>0</v>
      </c>
      <c r="L59" s="80">
        <f t="shared" si="37"/>
        <v>143.946</v>
      </c>
      <c r="M59" s="80">
        <f t="shared" si="37"/>
        <v>143.946</v>
      </c>
      <c r="N59" s="80">
        <f t="shared" si="37"/>
        <v>0</v>
      </c>
      <c r="O59" s="80">
        <f t="shared" si="37"/>
        <v>0</v>
      </c>
      <c r="P59" s="80">
        <f t="shared" si="37"/>
        <v>21.926760000000002</v>
      </c>
      <c r="Q59" s="80">
        <f t="shared" si="37"/>
        <v>21.926760000000002</v>
      </c>
      <c r="R59" s="80">
        <f t="shared" si="37"/>
        <v>0</v>
      </c>
      <c r="S59" s="80">
        <f t="shared" si="37"/>
        <v>0</v>
      </c>
      <c r="T59" s="51"/>
    </row>
    <row r="60" spans="1:20" ht="59.4" customHeight="1" x14ac:dyDescent="0.3">
      <c r="A60" s="87" t="s">
        <v>96</v>
      </c>
      <c r="B60" s="20" t="s">
        <v>146</v>
      </c>
      <c r="C60" s="81">
        <f t="shared" si="26"/>
        <v>144.6</v>
      </c>
      <c r="D60" s="81">
        <v>144.6</v>
      </c>
      <c r="E60" s="81">
        <v>0</v>
      </c>
      <c r="F60" s="81">
        <v>0</v>
      </c>
      <c r="G60" s="81">
        <v>0</v>
      </c>
      <c r="H60" s="81">
        <f>I60+J60</f>
        <v>0</v>
      </c>
      <c r="I60" s="81">
        <v>0</v>
      </c>
      <c r="J60" s="81">
        <v>0</v>
      </c>
      <c r="K60" s="81">
        <v>0</v>
      </c>
      <c r="L60" s="81">
        <f>M60+N60</f>
        <v>0</v>
      </c>
      <c r="M60" s="81">
        <v>0</v>
      </c>
      <c r="N60" s="81">
        <v>0</v>
      </c>
      <c r="O60" s="81">
        <v>0</v>
      </c>
      <c r="P60" s="81">
        <f>Q60+R60</f>
        <v>0</v>
      </c>
      <c r="Q60" s="81">
        <f t="shared" si="27"/>
        <v>0</v>
      </c>
      <c r="R60" s="81">
        <f t="shared" si="27"/>
        <v>0</v>
      </c>
      <c r="S60" s="81">
        <f t="shared" si="27"/>
        <v>0</v>
      </c>
      <c r="T60" s="51"/>
    </row>
    <row r="61" spans="1:20" ht="57" customHeight="1" x14ac:dyDescent="0.3">
      <c r="A61" s="87" t="s">
        <v>97</v>
      </c>
      <c r="B61" s="20" t="s">
        <v>146</v>
      </c>
      <c r="C61" s="81">
        <f t="shared" si="26"/>
        <v>734.6</v>
      </c>
      <c r="D61" s="81">
        <v>734.6</v>
      </c>
      <c r="E61" s="81">
        <v>0</v>
      </c>
      <c r="F61" s="81">
        <v>0</v>
      </c>
      <c r="G61" s="81">
        <v>166.113</v>
      </c>
      <c r="H61" s="81">
        <f>I61+J61</f>
        <v>165.87276</v>
      </c>
      <c r="I61" s="81">
        <v>165.87276</v>
      </c>
      <c r="J61" s="81">
        <v>0</v>
      </c>
      <c r="K61" s="81">
        <v>0</v>
      </c>
      <c r="L61" s="81">
        <f>M61+N61</f>
        <v>143.946</v>
      </c>
      <c r="M61" s="81">
        <v>143.946</v>
      </c>
      <c r="N61" s="81">
        <v>0</v>
      </c>
      <c r="O61" s="81">
        <v>0</v>
      </c>
      <c r="P61" s="81">
        <f>Q61+R61</f>
        <v>21.926760000000002</v>
      </c>
      <c r="Q61" s="81">
        <f t="shared" si="27"/>
        <v>21.926760000000002</v>
      </c>
      <c r="R61" s="81">
        <f t="shared" si="27"/>
        <v>0</v>
      </c>
      <c r="S61" s="81">
        <f t="shared" si="27"/>
        <v>0</v>
      </c>
      <c r="T61" s="51"/>
    </row>
    <row r="62" spans="1:20" ht="23.4" customHeight="1" x14ac:dyDescent="0.3">
      <c r="A62" s="89">
        <v>4000</v>
      </c>
      <c r="B62" s="12" t="s">
        <v>73</v>
      </c>
      <c r="C62" s="81">
        <f t="shared" si="26"/>
        <v>59</v>
      </c>
      <c r="D62" s="81">
        <f>D63</f>
        <v>59</v>
      </c>
      <c r="E62" s="81">
        <f>E63</f>
        <v>0</v>
      </c>
      <c r="F62" s="81">
        <f t="shared" ref="F62:O63" si="38">F63</f>
        <v>0</v>
      </c>
      <c r="G62" s="81">
        <f t="shared" si="38"/>
        <v>18.75</v>
      </c>
      <c r="H62" s="81">
        <f t="shared" si="38"/>
        <v>18.75</v>
      </c>
      <c r="I62" s="81">
        <f t="shared" si="38"/>
        <v>18.75</v>
      </c>
      <c r="J62" s="81">
        <f t="shared" si="38"/>
        <v>0</v>
      </c>
      <c r="K62" s="81">
        <f t="shared" si="38"/>
        <v>0</v>
      </c>
      <c r="L62" s="81">
        <f t="shared" si="38"/>
        <v>6</v>
      </c>
      <c r="M62" s="81">
        <f t="shared" si="38"/>
        <v>6</v>
      </c>
      <c r="N62" s="81">
        <f t="shared" si="38"/>
        <v>0</v>
      </c>
      <c r="O62" s="81">
        <f t="shared" si="38"/>
        <v>0</v>
      </c>
      <c r="P62" s="81">
        <f>P63</f>
        <v>12.75</v>
      </c>
      <c r="Q62" s="81">
        <f t="shared" si="27"/>
        <v>12.75</v>
      </c>
      <c r="R62" s="81">
        <f t="shared" si="27"/>
        <v>0</v>
      </c>
      <c r="S62" s="81">
        <f t="shared" si="27"/>
        <v>0</v>
      </c>
      <c r="T62" s="51"/>
    </row>
    <row r="63" spans="1:20" ht="46.2" customHeight="1" x14ac:dyDescent="0.3">
      <c r="A63" s="89">
        <v>4080</v>
      </c>
      <c r="B63" s="12" t="s">
        <v>74</v>
      </c>
      <c r="C63" s="80">
        <f t="shared" si="26"/>
        <v>59</v>
      </c>
      <c r="D63" s="80">
        <f>D64</f>
        <v>59</v>
      </c>
      <c r="E63" s="80">
        <f>E64</f>
        <v>0</v>
      </c>
      <c r="F63" s="80">
        <f t="shared" si="38"/>
        <v>0</v>
      </c>
      <c r="G63" s="80">
        <f t="shared" si="38"/>
        <v>18.75</v>
      </c>
      <c r="H63" s="80">
        <f t="shared" si="38"/>
        <v>18.75</v>
      </c>
      <c r="I63" s="80">
        <f>I64</f>
        <v>18.75</v>
      </c>
      <c r="J63" s="80">
        <f t="shared" si="38"/>
        <v>0</v>
      </c>
      <c r="K63" s="80">
        <f t="shared" si="38"/>
        <v>0</v>
      </c>
      <c r="L63" s="80">
        <f t="shared" si="38"/>
        <v>6</v>
      </c>
      <c r="M63" s="80">
        <f t="shared" si="38"/>
        <v>6</v>
      </c>
      <c r="N63" s="80">
        <f t="shared" si="38"/>
        <v>0</v>
      </c>
      <c r="O63" s="80">
        <f t="shared" si="38"/>
        <v>0</v>
      </c>
      <c r="P63" s="80">
        <f>P64</f>
        <v>12.75</v>
      </c>
      <c r="Q63" s="80">
        <f t="shared" ref="Q63:S89" si="39">I63-M63</f>
        <v>12.75</v>
      </c>
      <c r="R63" s="80">
        <f t="shared" si="39"/>
        <v>0</v>
      </c>
      <c r="S63" s="80">
        <f t="shared" si="39"/>
        <v>0</v>
      </c>
      <c r="T63" s="51"/>
    </row>
    <row r="64" spans="1:20" ht="40.200000000000003" customHeight="1" x14ac:dyDescent="0.3">
      <c r="A64" s="87" t="s">
        <v>98</v>
      </c>
      <c r="B64" s="20" t="s">
        <v>75</v>
      </c>
      <c r="C64" s="81">
        <f t="shared" si="26"/>
        <v>59</v>
      </c>
      <c r="D64" s="81">
        <v>59</v>
      </c>
      <c r="E64" s="81">
        <v>0</v>
      </c>
      <c r="F64" s="81">
        <v>0</v>
      </c>
      <c r="G64" s="81">
        <v>18.75</v>
      </c>
      <c r="H64" s="81">
        <f>I64+J64</f>
        <v>18.75</v>
      </c>
      <c r="I64" s="81">
        <v>18.75</v>
      </c>
      <c r="J64" s="81">
        <v>0</v>
      </c>
      <c r="K64" s="81">
        <v>0</v>
      </c>
      <c r="L64" s="81">
        <f>M64+N64</f>
        <v>6</v>
      </c>
      <c r="M64" s="81">
        <v>6</v>
      </c>
      <c r="N64" s="81">
        <v>0</v>
      </c>
      <c r="O64" s="81">
        <v>0</v>
      </c>
      <c r="P64" s="81">
        <f>Q64+R64</f>
        <v>12.75</v>
      </c>
      <c r="Q64" s="81">
        <f t="shared" si="39"/>
        <v>12.75</v>
      </c>
      <c r="R64" s="81">
        <f t="shared" si="39"/>
        <v>0</v>
      </c>
      <c r="S64" s="81">
        <f t="shared" si="39"/>
        <v>0</v>
      </c>
      <c r="T64" s="51"/>
    </row>
    <row r="65" spans="1:20" ht="26.4" customHeight="1" x14ac:dyDescent="0.3">
      <c r="A65" s="89">
        <v>5000</v>
      </c>
      <c r="B65" s="12" t="s">
        <v>76</v>
      </c>
      <c r="C65" s="80">
        <f t="shared" si="26"/>
        <v>62.1</v>
      </c>
      <c r="D65" s="80">
        <f>D66</f>
        <v>62.1</v>
      </c>
      <c r="E65" s="80">
        <f>E66</f>
        <v>0</v>
      </c>
      <c r="F65" s="80">
        <f t="shared" ref="F65:O66" si="40">F66</f>
        <v>0</v>
      </c>
      <c r="G65" s="80">
        <f t="shared" si="40"/>
        <v>33.204999999999998</v>
      </c>
      <c r="H65" s="80">
        <f t="shared" si="40"/>
        <v>33.204999999999998</v>
      </c>
      <c r="I65" s="80">
        <f t="shared" si="40"/>
        <v>33.204999999999998</v>
      </c>
      <c r="J65" s="80">
        <f t="shared" si="40"/>
        <v>0</v>
      </c>
      <c r="K65" s="80">
        <f t="shared" si="40"/>
        <v>0</v>
      </c>
      <c r="L65" s="80">
        <f t="shared" si="40"/>
        <v>34.960999999999999</v>
      </c>
      <c r="M65" s="80">
        <f t="shared" si="40"/>
        <v>34.960999999999999</v>
      </c>
      <c r="N65" s="80">
        <f t="shared" si="40"/>
        <v>0</v>
      </c>
      <c r="O65" s="80">
        <f t="shared" si="40"/>
        <v>0</v>
      </c>
      <c r="P65" s="80">
        <f>P66</f>
        <v>-1.7560000000000002</v>
      </c>
      <c r="Q65" s="80">
        <f t="shared" si="39"/>
        <v>-1.7560000000000002</v>
      </c>
      <c r="R65" s="80">
        <f t="shared" si="39"/>
        <v>0</v>
      </c>
      <c r="S65" s="80">
        <f t="shared" si="39"/>
        <v>0</v>
      </c>
      <c r="T65" s="51"/>
    </row>
    <row r="66" spans="1:20" ht="55.8" customHeight="1" x14ac:dyDescent="0.3">
      <c r="A66" s="87">
        <v>5060</v>
      </c>
      <c r="B66" s="20" t="s">
        <v>77</v>
      </c>
      <c r="C66" s="81">
        <f t="shared" si="26"/>
        <v>62.1</v>
      </c>
      <c r="D66" s="81">
        <f>D67</f>
        <v>62.1</v>
      </c>
      <c r="E66" s="81">
        <f>E67</f>
        <v>0</v>
      </c>
      <c r="F66" s="81">
        <f t="shared" si="40"/>
        <v>0</v>
      </c>
      <c r="G66" s="81">
        <f>G67</f>
        <v>33.204999999999998</v>
      </c>
      <c r="H66" s="81">
        <f t="shared" si="40"/>
        <v>33.204999999999998</v>
      </c>
      <c r="I66" s="81">
        <f>I67</f>
        <v>33.204999999999998</v>
      </c>
      <c r="J66" s="81">
        <f t="shared" si="40"/>
        <v>0</v>
      </c>
      <c r="K66" s="81">
        <f t="shared" si="40"/>
        <v>0</v>
      </c>
      <c r="L66" s="81">
        <f t="shared" si="40"/>
        <v>34.960999999999999</v>
      </c>
      <c r="M66" s="81">
        <f t="shared" si="40"/>
        <v>34.960999999999999</v>
      </c>
      <c r="N66" s="81">
        <f t="shared" si="40"/>
        <v>0</v>
      </c>
      <c r="O66" s="81">
        <f t="shared" si="40"/>
        <v>0</v>
      </c>
      <c r="P66" s="81">
        <f>P67</f>
        <v>-1.7560000000000002</v>
      </c>
      <c r="Q66" s="81">
        <f t="shared" si="39"/>
        <v>-1.7560000000000002</v>
      </c>
      <c r="R66" s="81">
        <f t="shared" si="39"/>
        <v>0</v>
      </c>
      <c r="S66" s="81">
        <f t="shared" si="39"/>
        <v>0</v>
      </c>
      <c r="T66" s="51"/>
    </row>
    <row r="67" spans="1:20" ht="103.8" customHeight="1" x14ac:dyDescent="0.3">
      <c r="A67" s="87" t="s">
        <v>99</v>
      </c>
      <c r="B67" s="20" t="s">
        <v>145</v>
      </c>
      <c r="C67" s="81">
        <f t="shared" si="26"/>
        <v>62.1</v>
      </c>
      <c r="D67" s="81">
        <v>62.1</v>
      </c>
      <c r="E67" s="81">
        <v>0</v>
      </c>
      <c r="F67" s="81">
        <v>0</v>
      </c>
      <c r="G67" s="81">
        <v>33.204999999999998</v>
      </c>
      <c r="H67" s="81">
        <f>I67+J67</f>
        <v>33.204999999999998</v>
      </c>
      <c r="I67" s="81">
        <v>33.204999999999998</v>
      </c>
      <c r="J67" s="81">
        <v>0</v>
      </c>
      <c r="K67" s="81">
        <v>0</v>
      </c>
      <c r="L67" s="81">
        <f>M67+N67</f>
        <v>34.960999999999999</v>
      </c>
      <c r="M67" s="81">
        <v>34.960999999999999</v>
      </c>
      <c r="N67" s="81">
        <v>0</v>
      </c>
      <c r="O67" s="81">
        <v>0</v>
      </c>
      <c r="P67" s="81">
        <f>Q67+R67</f>
        <v>-1.7560000000000002</v>
      </c>
      <c r="Q67" s="81">
        <f t="shared" si="39"/>
        <v>-1.7560000000000002</v>
      </c>
      <c r="R67" s="81">
        <f t="shared" si="39"/>
        <v>0</v>
      </c>
      <c r="S67" s="81">
        <f t="shared" si="39"/>
        <v>0</v>
      </c>
      <c r="T67" s="51"/>
    </row>
    <row r="68" spans="1:20" ht="39" customHeight="1" x14ac:dyDescent="0.3">
      <c r="A68" s="89">
        <v>6000</v>
      </c>
      <c r="B68" s="12" t="s">
        <v>78</v>
      </c>
      <c r="C68" s="80">
        <f>C69+C71+C74+C75+C76</f>
        <v>55877.56</v>
      </c>
      <c r="D68" s="80">
        <f>D69+D71+D72+D74+D75+D76</f>
        <v>60866.96</v>
      </c>
      <c r="E68" s="80">
        <f t="shared" ref="E68:O68" si="41">E69+E71+E72+E74+E75+E76</f>
        <v>3.96</v>
      </c>
      <c r="F68" s="80">
        <f t="shared" si="41"/>
        <v>0</v>
      </c>
      <c r="G68" s="80">
        <f t="shared" si="41"/>
        <v>3942.0469999999996</v>
      </c>
      <c r="H68" s="80">
        <f t="shared" si="41"/>
        <v>3756.3541299999997</v>
      </c>
      <c r="I68" s="80">
        <f t="shared" si="41"/>
        <v>3756.3541299999997</v>
      </c>
      <c r="J68" s="80">
        <f t="shared" si="41"/>
        <v>0</v>
      </c>
      <c r="K68" s="80">
        <f t="shared" si="41"/>
        <v>0</v>
      </c>
      <c r="L68" s="80">
        <f t="shared" si="41"/>
        <v>5617.0110500000001</v>
      </c>
      <c r="M68" s="80">
        <f t="shared" si="41"/>
        <v>3927.7310499999999</v>
      </c>
      <c r="N68" s="80">
        <f t="shared" si="41"/>
        <v>1689.28</v>
      </c>
      <c r="O68" s="80">
        <f t="shared" si="41"/>
        <v>1689.28</v>
      </c>
      <c r="P68" s="80">
        <f>P69+P71+P72+P74+P75+P76</f>
        <v>-1860.6569199999999</v>
      </c>
      <c r="Q68" s="80">
        <f t="shared" ref="Q68:S68" si="42">Q69+Q71+Q74+Q75+Q76</f>
        <v>-171.37692000000001</v>
      </c>
      <c r="R68" s="80">
        <f t="shared" si="42"/>
        <v>-1689.28</v>
      </c>
      <c r="S68" s="80">
        <f t="shared" si="42"/>
        <v>-1689.28</v>
      </c>
      <c r="T68" s="51"/>
    </row>
    <row r="69" spans="1:20" ht="58.8" hidden="1" customHeight="1" x14ac:dyDescent="0.3">
      <c r="A69" s="89">
        <v>6010</v>
      </c>
      <c r="B69" s="12" t="s">
        <v>130</v>
      </c>
      <c r="C69" s="80">
        <f t="shared" ref="C69:C70" si="43">D69+E69</f>
        <v>0</v>
      </c>
      <c r="D69" s="80">
        <f>D70</f>
        <v>0</v>
      </c>
      <c r="E69" s="80">
        <f>E70</f>
        <v>0</v>
      </c>
      <c r="F69" s="80">
        <f t="shared" ref="F69:O69" si="44">F70</f>
        <v>0</v>
      </c>
      <c r="G69" s="80">
        <f t="shared" si="44"/>
        <v>0</v>
      </c>
      <c r="H69" s="80">
        <f t="shared" si="44"/>
        <v>0</v>
      </c>
      <c r="I69" s="80">
        <f t="shared" si="44"/>
        <v>0</v>
      </c>
      <c r="J69" s="80">
        <f t="shared" si="44"/>
        <v>0</v>
      </c>
      <c r="K69" s="80">
        <f t="shared" si="44"/>
        <v>0</v>
      </c>
      <c r="L69" s="80">
        <f t="shared" si="44"/>
        <v>0</v>
      </c>
      <c r="M69" s="80">
        <f t="shared" si="44"/>
        <v>0</v>
      </c>
      <c r="N69" s="80">
        <f t="shared" si="44"/>
        <v>0</v>
      </c>
      <c r="O69" s="80">
        <f t="shared" si="44"/>
        <v>0</v>
      </c>
      <c r="P69" s="80">
        <f>P70</f>
        <v>0</v>
      </c>
      <c r="Q69" s="80">
        <f t="shared" ref="Q69:S70" si="45">I69-M69</f>
        <v>0</v>
      </c>
      <c r="R69" s="80">
        <f t="shared" si="45"/>
        <v>0</v>
      </c>
      <c r="S69" s="80">
        <f t="shared" si="45"/>
        <v>0</v>
      </c>
      <c r="T69" s="51"/>
    </row>
    <row r="70" spans="1:20" ht="60.6" hidden="1" customHeight="1" x14ac:dyDescent="0.3">
      <c r="A70" s="87">
        <v>6011</v>
      </c>
      <c r="B70" s="20" t="s">
        <v>131</v>
      </c>
      <c r="C70" s="81">
        <f t="shared" si="43"/>
        <v>0</v>
      </c>
      <c r="D70" s="81">
        <v>0</v>
      </c>
      <c r="E70" s="81">
        <v>0</v>
      </c>
      <c r="F70" s="81">
        <v>0</v>
      </c>
      <c r="G70" s="81">
        <v>0</v>
      </c>
      <c r="H70" s="81">
        <f>I70+J70</f>
        <v>0</v>
      </c>
      <c r="I70" s="81">
        <v>0</v>
      </c>
      <c r="J70" s="81">
        <v>0</v>
      </c>
      <c r="K70" s="81">
        <v>0</v>
      </c>
      <c r="L70" s="81">
        <f>M70+N70</f>
        <v>0</v>
      </c>
      <c r="M70" s="81">
        <v>0</v>
      </c>
      <c r="N70" s="81">
        <v>0</v>
      </c>
      <c r="O70" s="81">
        <v>0</v>
      </c>
      <c r="P70" s="81">
        <f>Q70+R70</f>
        <v>0</v>
      </c>
      <c r="Q70" s="81">
        <f t="shared" si="45"/>
        <v>0</v>
      </c>
      <c r="R70" s="81">
        <f t="shared" si="45"/>
        <v>0</v>
      </c>
      <c r="S70" s="81">
        <f t="shared" si="45"/>
        <v>0</v>
      </c>
      <c r="T70" s="51"/>
    </row>
    <row r="71" spans="1:20" ht="46.2" customHeight="1" x14ac:dyDescent="0.3">
      <c r="A71" s="89" t="s">
        <v>100</v>
      </c>
      <c r="B71" s="12" t="s">
        <v>79</v>
      </c>
      <c r="C71" s="80">
        <f t="shared" si="26"/>
        <v>55863.46</v>
      </c>
      <c r="D71" s="80">
        <v>55859.5</v>
      </c>
      <c r="E71" s="80">
        <v>3.96</v>
      </c>
      <c r="F71" s="80">
        <v>0</v>
      </c>
      <c r="G71" s="80">
        <v>3819.0219999999999</v>
      </c>
      <c r="H71" s="80">
        <f>I71+J71</f>
        <v>3756.0675999999999</v>
      </c>
      <c r="I71" s="80">
        <v>3756.0675999999999</v>
      </c>
      <c r="J71" s="80">
        <v>0</v>
      </c>
      <c r="K71" s="80">
        <v>0</v>
      </c>
      <c r="L71" s="80">
        <f>M71+N71</f>
        <v>5617.0110500000001</v>
      </c>
      <c r="M71" s="80">
        <v>3927.7310499999999</v>
      </c>
      <c r="N71" s="80">
        <v>1689.28</v>
      </c>
      <c r="O71" s="80">
        <v>1689.28</v>
      </c>
      <c r="P71" s="80">
        <f>Q71+R71</f>
        <v>-1860.94345</v>
      </c>
      <c r="Q71" s="80">
        <f t="shared" si="39"/>
        <v>-171.66345000000001</v>
      </c>
      <c r="R71" s="80">
        <f t="shared" si="39"/>
        <v>-1689.28</v>
      </c>
      <c r="S71" s="80">
        <f t="shared" si="39"/>
        <v>-1689.28</v>
      </c>
      <c r="T71" s="51"/>
    </row>
    <row r="72" spans="1:20" ht="46.2" customHeight="1" x14ac:dyDescent="0.3">
      <c r="A72" s="86" t="s">
        <v>138</v>
      </c>
      <c r="B72" s="12" t="s">
        <v>79</v>
      </c>
      <c r="C72" s="80">
        <f t="shared" si="26"/>
        <v>4993.3599999999997</v>
      </c>
      <c r="D72" s="80">
        <v>4993.3599999999997</v>
      </c>
      <c r="E72" s="80">
        <v>0</v>
      </c>
      <c r="F72" s="80">
        <v>0</v>
      </c>
      <c r="G72" s="80">
        <v>122.68</v>
      </c>
      <c r="H72" s="80">
        <f>I72+J72</f>
        <v>0</v>
      </c>
      <c r="I72" s="80">
        <v>0</v>
      </c>
      <c r="J72" s="80">
        <v>0</v>
      </c>
      <c r="K72" s="80">
        <v>0</v>
      </c>
      <c r="L72" s="80">
        <f>M72+N72</f>
        <v>0</v>
      </c>
      <c r="M72" s="80">
        <v>0</v>
      </c>
      <c r="N72" s="80">
        <v>0</v>
      </c>
      <c r="O72" s="80">
        <v>0</v>
      </c>
      <c r="P72" s="80">
        <f>Q72+R72</f>
        <v>0</v>
      </c>
      <c r="Q72" s="80">
        <f t="shared" si="39"/>
        <v>0</v>
      </c>
      <c r="R72" s="80">
        <f t="shared" si="39"/>
        <v>0</v>
      </c>
      <c r="S72" s="80">
        <f t="shared" si="39"/>
        <v>0</v>
      </c>
      <c r="T72" s="51"/>
    </row>
    <row r="73" spans="1:20" ht="43.8" customHeight="1" x14ac:dyDescent="0.3">
      <c r="A73" s="89">
        <v>6080</v>
      </c>
      <c r="B73" s="12" t="s">
        <v>80</v>
      </c>
      <c r="C73" s="80">
        <f t="shared" si="26"/>
        <v>6.9</v>
      </c>
      <c r="D73" s="80">
        <f>D74</f>
        <v>6.9</v>
      </c>
      <c r="E73" s="80">
        <f>E74</f>
        <v>0</v>
      </c>
      <c r="F73" s="80">
        <f t="shared" ref="F73:O73" si="46">F74</f>
        <v>0</v>
      </c>
      <c r="G73" s="80">
        <f t="shared" si="46"/>
        <v>0.34499999999999997</v>
      </c>
      <c r="H73" s="80">
        <f t="shared" si="46"/>
        <v>0.28653000000000001</v>
      </c>
      <c r="I73" s="80">
        <f t="shared" si="46"/>
        <v>0.28653000000000001</v>
      </c>
      <c r="J73" s="83">
        <f t="shared" si="46"/>
        <v>0</v>
      </c>
      <c r="K73" s="80">
        <f t="shared" si="46"/>
        <v>0</v>
      </c>
      <c r="L73" s="80">
        <f t="shared" si="46"/>
        <v>0</v>
      </c>
      <c r="M73" s="80">
        <f t="shared" si="46"/>
        <v>0</v>
      </c>
      <c r="N73" s="80">
        <f t="shared" si="46"/>
        <v>0</v>
      </c>
      <c r="O73" s="80">
        <f t="shared" si="46"/>
        <v>0</v>
      </c>
      <c r="P73" s="80">
        <f>P74</f>
        <v>0.28653000000000001</v>
      </c>
      <c r="Q73" s="80">
        <f t="shared" si="39"/>
        <v>0.28653000000000001</v>
      </c>
      <c r="R73" s="80">
        <f t="shared" si="39"/>
        <v>0</v>
      </c>
      <c r="S73" s="80">
        <f t="shared" si="39"/>
        <v>0</v>
      </c>
      <c r="T73" s="51"/>
    </row>
    <row r="74" spans="1:20" ht="48.6" customHeight="1" x14ac:dyDescent="0.3">
      <c r="A74" s="87" t="s">
        <v>101</v>
      </c>
      <c r="B74" s="20" t="s">
        <v>81</v>
      </c>
      <c r="C74" s="81">
        <f t="shared" si="26"/>
        <v>6.9</v>
      </c>
      <c r="D74" s="81">
        <v>6.9</v>
      </c>
      <c r="E74" s="81">
        <v>0</v>
      </c>
      <c r="F74" s="81">
        <v>0</v>
      </c>
      <c r="G74" s="81">
        <v>0.34499999999999997</v>
      </c>
      <c r="H74" s="81">
        <f>I74+J74</f>
        <v>0.28653000000000001</v>
      </c>
      <c r="I74" s="81">
        <v>0.28653000000000001</v>
      </c>
      <c r="J74" s="81">
        <v>0</v>
      </c>
      <c r="K74" s="81">
        <v>0</v>
      </c>
      <c r="L74" s="81">
        <f>M74+N74</f>
        <v>0</v>
      </c>
      <c r="M74" s="81">
        <v>0</v>
      </c>
      <c r="N74" s="81">
        <v>0</v>
      </c>
      <c r="O74" s="81">
        <v>0</v>
      </c>
      <c r="P74" s="81">
        <f>Q74+R74</f>
        <v>0.28653000000000001</v>
      </c>
      <c r="Q74" s="81">
        <f t="shared" si="39"/>
        <v>0.28653000000000001</v>
      </c>
      <c r="R74" s="81">
        <f t="shared" si="39"/>
        <v>0</v>
      </c>
      <c r="S74" s="81">
        <f t="shared" si="39"/>
        <v>0</v>
      </c>
      <c r="T74" s="51"/>
    </row>
    <row r="75" spans="1:20" ht="59.4" customHeight="1" x14ac:dyDescent="0.3">
      <c r="A75" s="89" t="s">
        <v>102</v>
      </c>
      <c r="B75" s="12" t="s">
        <v>82</v>
      </c>
      <c r="C75" s="80">
        <f t="shared" si="26"/>
        <v>7.2</v>
      </c>
      <c r="D75" s="80">
        <v>7.2</v>
      </c>
      <c r="E75" s="80">
        <v>0</v>
      </c>
      <c r="F75" s="80">
        <v>0</v>
      </c>
      <c r="G75" s="80">
        <v>0</v>
      </c>
      <c r="H75" s="80">
        <f>I75+J75</f>
        <v>0</v>
      </c>
      <c r="I75" s="80">
        <v>0</v>
      </c>
      <c r="J75" s="80">
        <v>0</v>
      </c>
      <c r="K75" s="80">
        <v>0</v>
      </c>
      <c r="L75" s="80">
        <f>M75+N75</f>
        <v>0</v>
      </c>
      <c r="M75" s="80">
        <v>0</v>
      </c>
      <c r="N75" s="80">
        <v>0</v>
      </c>
      <c r="O75" s="80">
        <v>0</v>
      </c>
      <c r="P75" s="80">
        <f>Q75+R75</f>
        <v>0</v>
      </c>
      <c r="Q75" s="80">
        <f t="shared" si="39"/>
        <v>0</v>
      </c>
      <c r="R75" s="80">
        <f t="shared" si="39"/>
        <v>0</v>
      </c>
      <c r="S75" s="80">
        <f t="shared" si="39"/>
        <v>0</v>
      </c>
      <c r="T75" s="51"/>
    </row>
    <row r="76" spans="1:20" ht="115.2" hidden="1" customHeight="1" x14ac:dyDescent="0.3">
      <c r="A76" s="89">
        <v>1216092</v>
      </c>
      <c r="B76" s="12" t="s">
        <v>132</v>
      </c>
      <c r="C76" s="80">
        <f t="shared" si="26"/>
        <v>0</v>
      </c>
      <c r="D76" s="80">
        <v>0</v>
      </c>
      <c r="E76" s="80"/>
      <c r="F76" s="80"/>
      <c r="G76" s="80">
        <v>0</v>
      </c>
      <c r="H76" s="80">
        <f>I76+J76</f>
        <v>0</v>
      </c>
      <c r="I76" s="80">
        <v>0</v>
      </c>
      <c r="J76" s="80">
        <v>0</v>
      </c>
      <c r="K76" s="80">
        <v>0</v>
      </c>
      <c r="L76" s="80">
        <f>M76+N76</f>
        <v>0</v>
      </c>
      <c r="M76" s="80">
        <v>0</v>
      </c>
      <c r="N76" s="80">
        <v>0</v>
      </c>
      <c r="O76" s="80">
        <v>0</v>
      </c>
      <c r="P76" s="80">
        <f>Q76+R76</f>
        <v>0</v>
      </c>
      <c r="Q76" s="80">
        <f t="shared" si="39"/>
        <v>0</v>
      </c>
      <c r="R76" s="80">
        <f t="shared" si="39"/>
        <v>0</v>
      </c>
      <c r="S76" s="80">
        <f t="shared" si="39"/>
        <v>0</v>
      </c>
      <c r="T76" s="51"/>
    </row>
    <row r="77" spans="1:20" ht="25.2" customHeight="1" x14ac:dyDescent="0.3">
      <c r="A77" s="89">
        <v>7000</v>
      </c>
      <c r="B77" s="12" t="s">
        <v>83</v>
      </c>
      <c r="C77" s="80">
        <f t="shared" si="26"/>
        <v>16478.481</v>
      </c>
      <c r="D77" s="80">
        <f>D78+D80</f>
        <v>1178.481</v>
      </c>
      <c r="E77" s="80">
        <f t="shared" ref="E77:G77" si="47">E78+E80</f>
        <v>15300</v>
      </c>
      <c r="F77" s="80">
        <f t="shared" si="47"/>
        <v>15300</v>
      </c>
      <c r="G77" s="80">
        <f t="shared" si="47"/>
        <v>184.45999999999998</v>
      </c>
      <c r="H77" s="80">
        <f>I77+J77</f>
        <v>1010.7230299999999</v>
      </c>
      <c r="I77" s="80">
        <f>I78+I80</f>
        <v>184.45999999999998</v>
      </c>
      <c r="J77" s="80">
        <f t="shared" ref="J77:K77" si="48">J78+J80</f>
        <v>826.26302999999996</v>
      </c>
      <c r="K77" s="80">
        <f t="shared" si="48"/>
        <v>826.26302999999996</v>
      </c>
      <c r="L77" s="80">
        <f>M77+N77</f>
        <v>259.44</v>
      </c>
      <c r="M77" s="80">
        <f>M78+M80</f>
        <v>259.44</v>
      </c>
      <c r="N77" s="80">
        <f t="shared" ref="N77:O77" si="49">N78+N80</f>
        <v>0</v>
      </c>
      <c r="O77" s="80">
        <f t="shared" si="49"/>
        <v>0</v>
      </c>
      <c r="P77" s="80">
        <f>Q77+R77</f>
        <v>751.28302999999994</v>
      </c>
      <c r="Q77" s="80">
        <f t="shared" si="39"/>
        <v>-74.980000000000018</v>
      </c>
      <c r="R77" s="80">
        <f t="shared" si="39"/>
        <v>826.26302999999996</v>
      </c>
      <c r="S77" s="80">
        <f t="shared" si="39"/>
        <v>826.26302999999996</v>
      </c>
      <c r="T77" s="51"/>
    </row>
    <row r="78" spans="1:20" ht="57.6" customHeight="1" x14ac:dyDescent="0.3">
      <c r="A78" s="87">
        <v>7300</v>
      </c>
      <c r="B78" s="20" t="s">
        <v>143</v>
      </c>
      <c r="C78" s="81">
        <f>C79</f>
        <v>15300</v>
      </c>
      <c r="D78" s="81">
        <f t="shared" ref="D78:S78" si="50">D79</f>
        <v>0</v>
      </c>
      <c r="E78" s="81">
        <f t="shared" si="50"/>
        <v>15300</v>
      </c>
      <c r="F78" s="81">
        <f t="shared" si="50"/>
        <v>15300</v>
      </c>
      <c r="G78" s="81">
        <f t="shared" si="50"/>
        <v>0</v>
      </c>
      <c r="H78" s="81">
        <f t="shared" si="50"/>
        <v>826.26302999999996</v>
      </c>
      <c r="I78" s="81">
        <f t="shared" si="50"/>
        <v>0</v>
      </c>
      <c r="J78" s="81">
        <f t="shared" si="50"/>
        <v>826.26302999999996</v>
      </c>
      <c r="K78" s="81">
        <f t="shared" si="50"/>
        <v>826.26302999999996</v>
      </c>
      <c r="L78" s="81">
        <f t="shared" si="50"/>
        <v>0</v>
      </c>
      <c r="M78" s="81">
        <f t="shared" si="50"/>
        <v>0</v>
      </c>
      <c r="N78" s="81">
        <f t="shared" si="50"/>
        <v>0</v>
      </c>
      <c r="O78" s="81">
        <f t="shared" si="50"/>
        <v>0</v>
      </c>
      <c r="P78" s="81">
        <f t="shared" si="50"/>
        <v>826.26302999999996</v>
      </c>
      <c r="Q78" s="81">
        <f t="shared" si="50"/>
        <v>0</v>
      </c>
      <c r="R78" s="81">
        <f t="shared" si="50"/>
        <v>826.26302999999996</v>
      </c>
      <c r="S78" s="81">
        <f t="shared" si="50"/>
        <v>826.26302999999996</v>
      </c>
      <c r="T78" s="51"/>
    </row>
    <row r="79" spans="1:20" ht="108.6" customHeight="1" x14ac:dyDescent="0.3">
      <c r="A79" s="87">
        <v>7330</v>
      </c>
      <c r="B79" s="20" t="s">
        <v>144</v>
      </c>
      <c r="C79" s="81">
        <f t="shared" ref="C79" si="51">D79+E79</f>
        <v>15300</v>
      </c>
      <c r="D79" s="81">
        <v>0</v>
      </c>
      <c r="E79" s="81">
        <v>15300</v>
      </c>
      <c r="F79" s="81">
        <v>15300</v>
      </c>
      <c r="G79" s="81">
        <v>0</v>
      </c>
      <c r="H79" s="81">
        <f>I79+J79</f>
        <v>826.26302999999996</v>
      </c>
      <c r="I79" s="81">
        <v>0</v>
      </c>
      <c r="J79" s="81">
        <v>826.26302999999996</v>
      </c>
      <c r="K79" s="81">
        <v>826.26302999999996</v>
      </c>
      <c r="L79" s="81">
        <f>M79+N79</f>
        <v>0</v>
      </c>
      <c r="M79" s="81">
        <v>0</v>
      </c>
      <c r="N79" s="81">
        <v>0</v>
      </c>
      <c r="O79" s="81">
        <v>0</v>
      </c>
      <c r="P79" s="81">
        <f>Q79+R79</f>
        <v>826.26302999999996</v>
      </c>
      <c r="Q79" s="81">
        <f t="shared" ref="Q79:S79" si="52">I79-M79</f>
        <v>0</v>
      </c>
      <c r="R79" s="81">
        <f t="shared" si="52"/>
        <v>826.26302999999996</v>
      </c>
      <c r="S79" s="81">
        <f t="shared" si="52"/>
        <v>826.26302999999996</v>
      </c>
      <c r="T79" s="51"/>
    </row>
    <row r="80" spans="1:20" ht="39" customHeight="1" x14ac:dyDescent="0.3">
      <c r="A80" s="87">
        <v>7500</v>
      </c>
      <c r="B80" s="20" t="s">
        <v>84</v>
      </c>
      <c r="C80" s="81">
        <f t="shared" si="26"/>
        <v>1178.481</v>
      </c>
      <c r="D80" s="81">
        <f>D81+D82</f>
        <v>1178.481</v>
      </c>
      <c r="E80" s="81">
        <f>E81+E82</f>
        <v>0</v>
      </c>
      <c r="F80" s="81">
        <f t="shared" ref="F80:O80" si="53">F81+F82</f>
        <v>0</v>
      </c>
      <c r="G80" s="81">
        <f t="shared" si="53"/>
        <v>184.45999999999998</v>
      </c>
      <c r="H80" s="81">
        <f t="shared" si="53"/>
        <v>184.45999999999998</v>
      </c>
      <c r="I80" s="81">
        <f t="shared" si="53"/>
        <v>184.45999999999998</v>
      </c>
      <c r="J80" s="81">
        <f t="shared" si="53"/>
        <v>0</v>
      </c>
      <c r="K80" s="81">
        <f t="shared" si="53"/>
        <v>0</v>
      </c>
      <c r="L80" s="81">
        <f t="shared" si="53"/>
        <v>259.44</v>
      </c>
      <c r="M80" s="81">
        <f t="shared" si="53"/>
        <v>259.44</v>
      </c>
      <c r="N80" s="81">
        <f t="shared" si="53"/>
        <v>0</v>
      </c>
      <c r="O80" s="81">
        <f t="shared" si="53"/>
        <v>0</v>
      </c>
      <c r="P80" s="81">
        <f>P81+P82</f>
        <v>-74.98</v>
      </c>
      <c r="Q80" s="81">
        <f t="shared" si="39"/>
        <v>-74.980000000000018</v>
      </c>
      <c r="R80" s="81">
        <f t="shared" si="39"/>
        <v>0</v>
      </c>
      <c r="S80" s="81">
        <f t="shared" si="39"/>
        <v>0</v>
      </c>
      <c r="T80" s="51"/>
    </row>
    <row r="81" spans="1:20" ht="38.4" customHeight="1" x14ac:dyDescent="0.3">
      <c r="A81" s="87" t="s">
        <v>103</v>
      </c>
      <c r="B81" s="20" t="s">
        <v>85</v>
      </c>
      <c r="C81" s="81">
        <f t="shared" si="26"/>
        <v>1030.3209999999999</v>
      </c>
      <c r="D81" s="81">
        <v>1030.3209999999999</v>
      </c>
      <c r="E81" s="81">
        <v>0</v>
      </c>
      <c r="F81" s="81">
        <v>0</v>
      </c>
      <c r="G81" s="81">
        <v>135.392</v>
      </c>
      <c r="H81" s="81">
        <f>I81+J81</f>
        <v>135.392</v>
      </c>
      <c r="I81" s="81">
        <v>135.392</v>
      </c>
      <c r="J81" s="81">
        <v>0</v>
      </c>
      <c r="K81" s="81">
        <v>0</v>
      </c>
      <c r="L81" s="81">
        <f>M81+N81</f>
        <v>163.69</v>
      </c>
      <c r="M81" s="81">
        <v>163.69</v>
      </c>
      <c r="N81" s="81">
        <v>0</v>
      </c>
      <c r="O81" s="81">
        <v>0</v>
      </c>
      <c r="P81" s="81">
        <f>Q81+R81</f>
        <v>-28.298000000000002</v>
      </c>
      <c r="Q81" s="81">
        <f t="shared" si="39"/>
        <v>-28.298000000000002</v>
      </c>
      <c r="R81" s="81">
        <f t="shared" si="39"/>
        <v>0</v>
      </c>
      <c r="S81" s="81">
        <f t="shared" si="39"/>
        <v>0</v>
      </c>
      <c r="T81" s="51"/>
    </row>
    <row r="82" spans="1:20" ht="41.4" customHeight="1" x14ac:dyDescent="0.3">
      <c r="A82" s="87" t="s">
        <v>104</v>
      </c>
      <c r="B82" s="20" t="s">
        <v>85</v>
      </c>
      <c r="C82" s="81">
        <f t="shared" si="26"/>
        <v>148.16</v>
      </c>
      <c r="D82" s="81">
        <v>148.16</v>
      </c>
      <c r="E82" s="81">
        <v>0</v>
      </c>
      <c r="F82" s="81">
        <v>0</v>
      </c>
      <c r="G82" s="81">
        <v>49.067999999999998</v>
      </c>
      <c r="H82" s="81">
        <f>I82+J82</f>
        <v>49.067999999999998</v>
      </c>
      <c r="I82" s="81">
        <v>49.067999999999998</v>
      </c>
      <c r="J82" s="81">
        <v>0</v>
      </c>
      <c r="K82" s="81">
        <v>0</v>
      </c>
      <c r="L82" s="81">
        <f>M82+N82</f>
        <v>95.75</v>
      </c>
      <c r="M82" s="81">
        <v>95.75</v>
      </c>
      <c r="N82" s="81">
        <v>0</v>
      </c>
      <c r="O82" s="81">
        <v>0</v>
      </c>
      <c r="P82" s="81">
        <f>Q82+R82</f>
        <v>-46.682000000000002</v>
      </c>
      <c r="Q82" s="81">
        <f t="shared" si="39"/>
        <v>-46.682000000000002</v>
      </c>
      <c r="R82" s="81">
        <f t="shared" si="39"/>
        <v>0</v>
      </c>
      <c r="S82" s="81">
        <f t="shared" si="39"/>
        <v>0</v>
      </c>
      <c r="T82" s="51"/>
    </row>
    <row r="83" spans="1:20" ht="26.4" customHeight="1" x14ac:dyDescent="0.3">
      <c r="A83" s="89">
        <v>8000</v>
      </c>
      <c r="B83" s="12" t="s">
        <v>86</v>
      </c>
      <c r="C83" s="80">
        <f t="shared" si="26"/>
        <v>403.6</v>
      </c>
      <c r="D83" s="80">
        <f>D84+D86</f>
        <v>403.6</v>
      </c>
      <c r="E83" s="80">
        <f>E84+E86</f>
        <v>0</v>
      </c>
      <c r="F83" s="80">
        <f t="shared" ref="F83:O83" si="54">F84+F86</f>
        <v>0</v>
      </c>
      <c r="G83" s="80">
        <f t="shared" si="54"/>
        <v>141.899</v>
      </c>
      <c r="H83" s="80">
        <f t="shared" si="54"/>
        <v>140.48894999999999</v>
      </c>
      <c r="I83" s="80">
        <f t="shared" si="54"/>
        <v>140.48894999999999</v>
      </c>
      <c r="J83" s="80">
        <f t="shared" si="54"/>
        <v>0</v>
      </c>
      <c r="K83" s="80">
        <f t="shared" si="54"/>
        <v>0</v>
      </c>
      <c r="L83" s="80">
        <f t="shared" si="54"/>
        <v>61.168599999999998</v>
      </c>
      <c r="M83" s="80">
        <f t="shared" si="54"/>
        <v>61.168599999999998</v>
      </c>
      <c r="N83" s="80">
        <f t="shared" si="54"/>
        <v>0</v>
      </c>
      <c r="O83" s="80">
        <f t="shared" si="54"/>
        <v>0</v>
      </c>
      <c r="P83" s="80">
        <f>P84+P86</f>
        <v>79.320349999999991</v>
      </c>
      <c r="Q83" s="80">
        <f t="shared" si="39"/>
        <v>79.320349999999991</v>
      </c>
      <c r="R83" s="80">
        <f t="shared" si="39"/>
        <v>0</v>
      </c>
      <c r="S83" s="80">
        <f t="shared" si="39"/>
        <v>0</v>
      </c>
      <c r="T83" s="51"/>
    </row>
    <row r="84" spans="1:20" ht="49.2" customHeight="1" x14ac:dyDescent="0.3">
      <c r="A84" s="87">
        <v>8100</v>
      </c>
      <c r="B84" s="20" t="s">
        <v>87</v>
      </c>
      <c r="C84" s="81">
        <f t="shared" si="26"/>
        <v>403.6</v>
      </c>
      <c r="D84" s="81">
        <f>D85</f>
        <v>403.6</v>
      </c>
      <c r="E84" s="81">
        <f>E85</f>
        <v>0</v>
      </c>
      <c r="F84" s="81">
        <f t="shared" ref="F84:O84" si="55">F85</f>
        <v>0</v>
      </c>
      <c r="G84" s="81">
        <f t="shared" si="55"/>
        <v>141.899</v>
      </c>
      <c r="H84" s="81">
        <f t="shared" si="55"/>
        <v>140.48894999999999</v>
      </c>
      <c r="I84" s="81">
        <f t="shared" si="55"/>
        <v>140.48894999999999</v>
      </c>
      <c r="J84" s="81">
        <f t="shared" si="55"/>
        <v>0</v>
      </c>
      <c r="K84" s="81">
        <f t="shared" si="55"/>
        <v>0</v>
      </c>
      <c r="L84" s="81">
        <f t="shared" si="55"/>
        <v>61.168599999999998</v>
      </c>
      <c r="M84" s="81">
        <f>M85</f>
        <v>61.168599999999998</v>
      </c>
      <c r="N84" s="81">
        <f t="shared" si="55"/>
        <v>0</v>
      </c>
      <c r="O84" s="81">
        <f t="shared" si="55"/>
        <v>0</v>
      </c>
      <c r="P84" s="81">
        <f>P85</f>
        <v>79.320349999999991</v>
      </c>
      <c r="Q84" s="81">
        <f t="shared" si="39"/>
        <v>79.320349999999991</v>
      </c>
      <c r="R84" s="81">
        <f t="shared" si="39"/>
        <v>0</v>
      </c>
      <c r="S84" s="81">
        <f t="shared" si="39"/>
        <v>0</v>
      </c>
      <c r="T84" s="51"/>
    </row>
    <row r="85" spans="1:20" ht="61.8" customHeight="1" x14ac:dyDescent="0.3">
      <c r="A85" s="87" t="s">
        <v>105</v>
      </c>
      <c r="B85" s="20" t="s">
        <v>88</v>
      </c>
      <c r="C85" s="81">
        <f t="shared" si="26"/>
        <v>403.6</v>
      </c>
      <c r="D85" s="81">
        <v>403.6</v>
      </c>
      <c r="E85" s="81">
        <v>0</v>
      </c>
      <c r="F85" s="81">
        <v>0</v>
      </c>
      <c r="G85" s="81">
        <v>141.899</v>
      </c>
      <c r="H85" s="81">
        <f>I85+J85</f>
        <v>140.48894999999999</v>
      </c>
      <c r="I85" s="81">
        <v>140.48894999999999</v>
      </c>
      <c r="J85" s="81">
        <v>0</v>
      </c>
      <c r="K85" s="81">
        <v>0</v>
      </c>
      <c r="L85" s="81">
        <f>M85+N85</f>
        <v>61.168599999999998</v>
      </c>
      <c r="M85" s="81">
        <v>61.168599999999998</v>
      </c>
      <c r="N85" s="81">
        <v>0</v>
      </c>
      <c r="O85" s="81">
        <v>0</v>
      </c>
      <c r="P85" s="81">
        <f>Q85+R85</f>
        <v>79.320349999999991</v>
      </c>
      <c r="Q85" s="81">
        <f t="shared" si="39"/>
        <v>79.320349999999991</v>
      </c>
      <c r="R85" s="81">
        <f t="shared" si="39"/>
        <v>0</v>
      </c>
      <c r="S85" s="81">
        <f t="shared" si="39"/>
        <v>0</v>
      </c>
      <c r="T85" s="51"/>
    </row>
    <row r="86" spans="1:20" ht="27.6" customHeight="1" x14ac:dyDescent="0.3">
      <c r="A86" s="89">
        <v>8700</v>
      </c>
      <c r="B86" s="12" t="s">
        <v>89</v>
      </c>
      <c r="C86" s="80">
        <f t="shared" si="26"/>
        <v>0</v>
      </c>
      <c r="D86" s="80">
        <f>D87</f>
        <v>0</v>
      </c>
      <c r="E86" s="80">
        <f>E87</f>
        <v>0</v>
      </c>
      <c r="F86" s="80">
        <f t="shared" ref="F86:O86" si="56">F87</f>
        <v>0</v>
      </c>
      <c r="G86" s="80">
        <f t="shared" si="56"/>
        <v>0</v>
      </c>
      <c r="H86" s="80">
        <f t="shared" si="56"/>
        <v>0</v>
      </c>
      <c r="I86" s="80">
        <f t="shared" si="56"/>
        <v>0</v>
      </c>
      <c r="J86" s="80">
        <f t="shared" si="56"/>
        <v>0</v>
      </c>
      <c r="K86" s="80">
        <f t="shared" si="56"/>
        <v>0</v>
      </c>
      <c r="L86" s="80">
        <f t="shared" si="56"/>
        <v>0</v>
      </c>
      <c r="M86" s="80">
        <f t="shared" si="56"/>
        <v>0</v>
      </c>
      <c r="N86" s="80">
        <f t="shared" si="56"/>
        <v>0</v>
      </c>
      <c r="O86" s="80">
        <f t="shared" si="56"/>
        <v>0</v>
      </c>
      <c r="P86" s="80">
        <f>P87</f>
        <v>0</v>
      </c>
      <c r="Q86" s="80">
        <f t="shared" si="39"/>
        <v>0</v>
      </c>
      <c r="R86" s="80">
        <f t="shared" si="39"/>
        <v>0</v>
      </c>
      <c r="S86" s="80">
        <f t="shared" si="39"/>
        <v>0</v>
      </c>
      <c r="T86" s="51"/>
    </row>
    <row r="87" spans="1:20" ht="37.200000000000003" customHeight="1" x14ac:dyDescent="0.3">
      <c r="A87" s="87" t="s">
        <v>106</v>
      </c>
      <c r="B87" s="20" t="s">
        <v>90</v>
      </c>
      <c r="C87" s="81">
        <v>200</v>
      </c>
      <c r="D87" s="81">
        <v>0</v>
      </c>
      <c r="E87" s="81">
        <v>0</v>
      </c>
      <c r="F87" s="81">
        <v>0</v>
      </c>
      <c r="G87" s="81">
        <v>0</v>
      </c>
      <c r="H87" s="81">
        <f>I87+J87</f>
        <v>0</v>
      </c>
      <c r="I87" s="81">
        <v>0</v>
      </c>
      <c r="J87" s="81">
        <v>0</v>
      </c>
      <c r="K87" s="81">
        <v>0</v>
      </c>
      <c r="L87" s="81">
        <f>M87+N87</f>
        <v>0</v>
      </c>
      <c r="M87" s="81">
        <v>0</v>
      </c>
      <c r="N87" s="81">
        <v>0</v>
      </c>
      <c r="O87" s="81">
        <v>0</v>
      </c>
      <c r="P87" s="81">
        <f>Q87+R87</f>
        <v>0</v>
      </c>
      <c r="Q87" s="81">
        <f t="shared" si="39"/>
        <v>0</v>
      </c>
      <c r="R87" s="81">
        <f t="shared" si="39"/>
        <v>0</v>
      </c>
      <c r="S87" s="81">
        <f t="shared" si="39"/>
        <v>0</v>
      </c>
      <c r="T87" s="51"/>
    </row>
    <row r="88" spans="1:20" s="56" customFormat="1" ht="31.2" customHeight="1" x14ac:dyDescent="0.3">
      <c r="A88" s="118" t="s">
        <v>114</v>
      </c>
      <c r="B88" s="119"/>
      <c r="C88" s="84">
        <f t="shared" si="26"/>
        <v>225689.86404999997</v>
      </c>
      <c r="D88" s="85">
        <f>D46+D49+D62+D65+D68+D77+D83</f>
        <v>195157.36</v>
      </c>
      <c r="E88" s="85">
        <f>E46+E49+E62+E65+E68+E77+E83</f>
        <v>30532.50405</v>
      </c>
      <c r="F88" s="85">
        <f t="shared" ref="F88" si="57">F46+F49+F62+F65+F68+F77+F83</f>
        <v>15300</v>
      </c>
      <c r="G88" s="85">
        <f>G46+G49+G62+G65+G68+G77+G83</f>
        <v>58934.879999999997</v>
      </c>
      <c r="H88" s="85">
        <f>H46+H49+H62+H65+H68+H77+H83</f>
        <v>74180.118489999993</v>
      </c>
      <c r="I88" s="85">
        <f>I46+I49+I62+I65+I68+I77+I83</f>
        <v>58641.377260000001</v>
      </c>
      <c r="J88" s="85">
        <f t="shared" ref="J88:N88" si="58">J46+J49+J62+J65+J68+J77+J83</f>
        <v>15538.741230000001</v>
      </c>
      <c r="K88" s="85">
        <f t="shared" si="58"/>
        <v>826.26302999999996</v>
      </c>
      <c r="L88" s="85">
        <f t="shared" si="58"/>
        <v>47554.010300000009</v>
      </c>
      <c r="M88" s="85">
        <f t="shared" si="58"/>
        <v>45360.150750000008</v>
      </c>
      <c r="N88" s="85">
        <f t="shared" si="58"/>
        <v>2193.8595500000001</v>
      </c>
      <c r="O88" s="85">
        <f>O46+O49+O62+O65+O68+O77+O83</f>
        <v>1714.28</v>
      </c>
      <c r="P88" s="85">
        <f>P46+P49+P62+P65+P68+P77+P83</f>
        <v>26626.108189999999</v>
      </c>
      <c r="Q88" s="85">
        <f t="shared" si="39"/>
        <v>13281.226509999993</v>
      </c>
      <c r="R88" s="85">
        <f t="shared" si="39"/>
        <v>13344.881680000002</v>
      </c>
      <c r="S88" s="85">
        <f t="shared" si="39"/>
        <v>-888.01697000000001</v>
      </c>
      <c r="T88" s="55"/>
    </row>
    <row r="89" spans="1:20" s="27" customFormat="1" ht="42" hidden="1" customHeight="1" x14ac:dyDescent="0.3">
      <c r="A89" s="26">
        <v>401200</v>
      </c>
      <c r="B89" s="26"/>
      <c r="C89" s="29" t="s">
        <v>120</v>
      </c>
      <c r="D89" s="30">
        <f t="shared" si="26"/>
        <v>0</v>
      </c>
      <c r="E89" s="31"/>
      <c r="F89" s="31"/>
      <c r="G89" s="31"/>
      <c r="H89" s="31"/>
      <c r="I89" s="30">
        <f t="shared" ref="I89" si="59">J89+K89</f>
        <v>0</v>
      </c>
      <c r="J89" s="31">
        <v>0</v>
      </c>
      <c r="K89" s="31">
        <v>0</v>
      </c>
      <c r="L89" s="31">
        <v>0</v>
      </c>
      <c r="M89" s="30"/>
      <c r="N89" s="31"/>
      <c r="O89" s="31"/>
      <c r="P89" s="31"/>
      <c r="Q89" s="31">
        <v>0</v>
      </c>
      <c r="R89" s="31">
        <f t="shared" si="39"/>
        <v>0</v>
      </c>
      <c r="S89" s="31">
        <f t="shared" si="39"/>
        <v>0</v>
      </c>
      <c r="T89" s="51"/>
    </row>
    <row r="90" spans="1:20" s="27" customFormat="1" ht="55.2" hidden="1" customHeight="1" x14ac:dyDescent="0.3">
      <c r="A90" s="26"/>
      <c r="B90" s="26"/>
      <c r="C90" s="35" t="s">
        <v>121</v>
      </c>
      <c r="D90" s="30"/>
      <c r="E90" s="31"/>
      <c r="F90" s="31"/>
      <c r="G90" s="31"/>
      <c r="H90" s="31"/>
      <c r="I90" s="30"/>
      <c r="J90" s="31"/>
      <c r="K90" s="31"/>
      <c r="L90" s="31"/>
      <c r="M90" s="30"/>
      <c r="N90" s="31"/>
      <c r="O90" s="31"/>
      <c r="P90" s="31"/>
      <c r="Q90" s="31"/>
      <c r="R90" s="31"/>
      <c r="S90" s="31"/>
      <c r="T90" s="51"/>
    </row>
    <row r="91" spans="1:20" s="27" customFormat="1" ht="43.2" hidden="1" customHeight="1" x14ac:dyDescent="0.3">
      <c r="A91" s="26"/>
      <c r="B91" s="26"/>
      <c r="C91" s="29" t="s">
        <v>122</v>
      </c>
      <c r="D91" s="30">
        <f>D92-D93</f>
        <v>0</v>
      </c>
      <c r="E91" s="30">
        <f>E92-E93+E94</f>
        <v>0</v>
      </c>
      <c r="F91" s="30">
        <f>F92-F93+F94</f>
        <v>0</v>
      </c>
      <c r="G91" s="30">
        <f>G92-G93+G94</f>
        <v>0</v>
      </c>
      <c r="H91" s="30">
        <f>H92-H93+H94</f>
        <v>0</v>
      </c>
      <c r="I91" s="30">
        <f>J91+K91</f>
        <v>0</v>
      </c>
      <c r="J91" s="30">
        <f>J92-J93</f>
        <v>0</v>
      </c>
      <c r="K91" s="30">
        <f>K92-K93</f>
        <v>0</v>
      </c>
      <c r="L91" s="30">
        <f>L92-L93</f>
        <v>0</v>
      </c>
      <c r="M91" s="30">
        <f>N91+O91</f>
        <v>0</v>
      </c>
      <c r="N91" s="30">
        <f>N92-N93</f>
        <v>0</v>
      </c>
      <c r="O91" s="30">
        <f>O92-O93</f>
        <v>0</v>
      </c>
      <c r="P91" s="30">
        <f>P92-P93</f>
        <v>0</v>
      </c>
      <c r="Q91" s="31">
        <f t="shared" ref="Q91:S93" si="60">I91-M91</f>
        <v>0</v>
      </c>
      <c r="R91" s="31">
        <f t="shared" si="60"/>
        <v>0</v>
      </c>
      <c r="S91" s="31">
        <f t="shared" si="60"/>
        <v>0</v>
      </c>
      <c r="T91" s="51"/>
    </row>
    <row r="92" spans="1:20" s="27" customFormat="1" ht="36" hidden="1" customHeight="1" x14ac:dyDescent="0.3">
      <c r="A92" s="26">
        <v>205100</v>
      </c>
      <c r="B92" s="26"/>
      <c r="C92" s="32" t="s">
        <v>117</v>
      </c>
      <c r="D92" s="33">
        <f>E92+F92</f>
        <v>0</v>
      </c>
      <c r="E92" s="34"/>
      <c r="F92" s="34"/>
      <c r="G92" s="34"/>
      <c r="H92" s="34">
        <v>0</v>
      </c>
      <c r="I92" s="33">
        <f>J92+K92</f>
        <v>0</v>
      </c>
      <c r="J92" s="34">
        <v>0</v>
      </c>
      <c r="K92" s="34"/>
      <c r="L92" s="34">
        <v>0</v>
      </c>
      <c r="M92" s="33">
        <f>N92+O92</f>
        <v>0</v>
      </c>
      <c r="N92" s="34"/>
      <c r="O92" s="34"/>
      <c r="P92" s="34">
        <v>0</v>
      </c>
      <c r="Q92" s="34">
        <f t="shared" si="60"/>
        <v>0</v>
      </c>
      <c r="R92" s="34">
        <f t="shared" si="60"/>
        <v>0</v>
      </c>
      <c r="S92" s="34">
        <f t="shared" si="60"/>
        <v>0</v>
      </c>
      <c r="T92" s="51"/>
    </row>
    <row r="93" spans="1:20" s="28" customFormat="1" ht="39.6" hidden="1" customHeight="1" x14ac:dyDescent="0.35">
      <c r="A93" s="26">
        <v>205200</v>
      </c>
      <c r="B93" s="26"/>
      <c r="C93" s="32" t="s">
        <v>118</v>
      </c>
      <c r="D93" s="33">
        <f>E93+F93</f>
        <v>0</v>
      </c>
      <c r="E93" s="34"/>
      <c r="F93" s="34"/>
      <c r="G93" s="34"/>
      <c r="H93" s="34">
        <v>0</v>
      </c>
      <c r="I93" s="33">
        <f>J93+K93</f>
        <v>0</v>
      </c>
      <c r="J93" s="34"/>
      <c r="K93" s="34"/>
      <c r="L93" s="34"/>
      <c r="M93" s="33">
        <f>N93+O93</f>
        <v>0</v>
      </c>
      <c r="N93" s="34"/>
      <c r="O93" s="34"/>
      <c r="P93" s="34"/>
      <c r="Q93" s="34">
        <f t="shared" si="60"/>
        <v>0</v>
      </c>
      <c r="R93" s="34">
        <f t="shared" si="60"/>
        <v>0</v>
      </c>
      <c r="S93" s="34">
        <f t="shared" si="60"/>
        <v>0</v>
      </c>
      <c r="T93" s="51"/>
    </row>
    <row r="94" spans="1:20" s="27" customFormat="1" ht="33.6" hidden="1" customHeight="1" x14ac:dyDescent="0.3">
      <c r="A94" s="26"/>
      <c r="B94" s="26"/>
      <c r="C94" s="29" t="s">
        <v>119</v>
      </c>
      <c r="D94" s="30">
        <f>E94+F94</f>
        <v>0</v>
      </c>
      <c r="E94" s="31">
        <v>0</v>
      </c>
      <c r="F94" s="31">
        <v>0</v>
      </c>
      <c r="G94" s="31">
        <v>0</v>
      </c>
      <c r="H94" s="31">
        <v>0</v>
      </c>
      <c r="I94" s="30">
        <f>J94+K94</f>
        <v>0</v>
      </c>
      <c r="J94" s="31"/>
      <c r="K94" s="31"/>
      <c r="L94" s="31"/>
      <c r="M94" s="30">
        <f>N94+O94</f>
        <v>0</v>
      </c>
      <c r="N94" s="31"/>
      <c r="O94" s="31"/>
      <c r="P94" s="31">
        <v>0</v>
      </c>
      <c r="Q94" s="31">
        <v>0</v>
      </c>
      <c r="R94" s="31">
        <f>J94-N94</f>
        <v>0</v>
      </c>
      <c r="S94" s="31">
        <v>0</v>
      </c>
      <c r="T94" s="31"/>
    </row>
    <row r="95" spans="1:20" s="36" customFormat="1" ht="22.8" x14ac:dyDescent="0.4">
      <c r="B95" s="37" t="s">
        <v>147</v>
      </c>
      <c r="D95" s="38"/>
      <c r="E95" s="37"/>
      <c r="F95" s="39"/>
      <c r="G95" s="39"/>
      <c r="H95" s="40"/>
      <c r="I95" s="41"/>
      <c r="J95" s="37"/>
      <c r="K95" s="40"/>
      <c r="L95" s="40"/>
    </row>
    <row r="96" spans="1:20" s="25" customFormat="1" ht="19.8" hidden="1" customHeight="1" x14ac:dyDescent="0.3"/>
    <row r="97" spans="2:2" s="25" customFormat="1" ht="21" customHeight="1" x14ac:dyDescent="0.3"/>
    <row r="98" spans="2:2" s="23" customFormat="1" ht="46.2" customHeight="1" x14ac:dyDescent="0.65">
      <c r="B98" s="24" t="s">
        <v>133</v>
      </c>
    </row>
    <row r="101" spans="2:2" x14ac:dyDescent="0.3">
      <c r="B101" s="42" t="s">
        <v>124</v>
      </c>
    </row>
  </sheetData>
  <mergeCells count="32">
    <mergeCell ref="B1:S1"/>
    <mergeCell ref="B2:S2"/>
    <mergeCell ref="B3:Q3"/>
    <mergeCell ref="R3:S3"/>
    <mergeCell ref="A4:A8"/>
    <mergeCell ref="B4:B8"/>
    <mergeCell ref="C4:C8"/>
    <mergeCell ref="D4:F4"/>
    <mergeCell ref="G4:G8"/>
    <mergeCell ref="H4:H8"/>
    <mergeCell ref="I4:K4"/>
    <mergeCell ref="L4:L8"/>
    <mergeCell ref="M4:O4"/>
    <mergeCell ref="P4:P8"/>
    <mergeCell ref="Q4:S4"/>
    <mergeCell ref="I5:I8"/>
    <mergeCell ref="A88:B88"/>
    <mergeCell ref="K5:K8"/>
    <mergeCell ref="M5:M8"/>
    <mergeCell ref="N5:N8"/>
    <mergeCell ref="A10:C10"/>
    <mergeCell ref="A38:B38"/>
    <mergeCell ref="A44:B44"/>
    <mergeCell ref="B45:C45"/>
    <mergeCell ref="O5:O8"/>
    <mergeCell ref="D5:D8"/>
    <mergeCell ref="E5:E8"/>
    <mergeCell ref="F5:F8"/>
    <mergeCell ref="S5:S8"/>
    <mergeCell ref="Q5:Q8"/>
    <mergeCell ref="R5:R8"/>
    <mergeCell ref="J5:J8"/>
  </mergeCells>
  <pageMargins left="0.39370078740157483" right="0.27559055118110237" top="0.55118110236220474" bottom="0.27559055118110237" header="0.47244094488188981" footer="0.23622047244094491"/>
  <pageSetup paperSize="9" scale="48" fitToHeight="6" orientation="landscape" r:id="rId1"/>
  <headerFooter differentFirst="1">
    <oddHeader>&amp;C&amp;12&amp;P</oddHeader>
  </headerFooter>
  <rowBreaks count="1" manualBreakCount="1">
    <brk id="44" max="1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1"/>
  <sheetViews>
    <sheetView zoomScale="60" zoomScaleNormal="60" workbookViewId="0">
      <pane ySplit="9" topLeftCell="A39" activePane="bottomLeft" state="frozen"/>
      <selection activeCell="A6" sqref="A6"/>
      <selection pane="bottomLeft" activeCell="M85" sqref="M85"/>
    </sheetView>
  </sheetViews>
  <sheetFormatPr defaultRowHeight="15.6" x14ac:dyDescent="0.3"/>
  <cols>
    <col min="1" max="1" width="12.44140625" style="1" customWidth="1"/>
    <col min="2" max="2" width="32.77734375" style="1" customWidth="1"/>
    <col min="3" max="3" width="16.5546875" style="1" customWidth="1"/>
    <col min="4" max="4" width="16.44140625" style="1" customWidth="1"/>
    <col min="5" max="5" width="16.6640625" style="1" customWidth="1"/>
    <col min="6" max="6" width="15.21875" style="1" customWidth="1"/>
    <col min="7" max="7" width="19" style="1" customWidth="1"/>
    <col min="8" max="8" width="17.44140625" style="1" customWidth="1"/>
    <col min="9" max="9" width="16.33203125" style="1" customWidth="1"/>
    <col min="10" max="10" width="15.109375" style="1" customWidth="1"/>
    <col min="11" max="11" width="15.21875" style="1" customWidth="1"/>
    <col min="12" max="12" width="16.6640625" style="1" customWidth="1"/>
    <col min="13" max="13" width="17" style="1" customWidth="1"/>
    <col min="14" max="14" width="14.6640625" style="1" customWidth="1"/>
    <col min="15" max="15" width="14.88671875" style="1" customWidth="1"/>
    <col min="16" max="16" width="17.6640625" style="1" customWidth="1"/>
    <col min="17" max="17" width="15.6640625" style="1" customWidth="1"/>
    <col min="18" max="18" width="17.6640625" style="1" customWidth="1"/>
    <col min="19" max="19" width="14.77734375" style="1" customWidth="1"/>
    <col min="20" max="20" width="12.6640625" style="1" customWidth="1"/>
    <col min="21" max="16384" width="8.88671875" style="1"/>
  </cols>
  <sheetData>
    <row r="1" spans="1:19" ht="39.6" customHeight="1" x14ac:dyDescent="0.3">
      <c r="A1" s="15"/>
      <c r="B1" s="123" t="s">
        <v>0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</row>
    <row r="2" spans="1:19" ht="46.8" customHeight="1" x14ac:dyDescent="0.3">
      <c r="A2" s="15"/>
      <c r="B2" s="123" t="s">
        <v>153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</row>
    <row r="3" spans="1:19" ht="38.4" customHeight="1" x14ac:dyDescent="0.3">
      <c r="A3" s="15"/>
      <c r="B3" s="124" t="s">
        <v>1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5" t="s">
        <v>128</v>
      </c>
      <c r="S3" s="125"/>
    </row>
    <row r="4" spans="1:19" ht="32.4" customHeight="1" x14ac:dyDescent="0.3">
      <c r="A4" s="120" t="s">
        <v>115</v>
      </c>
      <c r="B4" s="120" t="s">
        <v>116</v>
      </c>
      <c r="C4" s="126" t="s">
        <v>154</v>
      </c>
      <c r="D4" s="121" t="s">
        <v>2</v>
      </c>
      <c r="E4" s="121"/>
      <c r="F4" s="121"/>
      <c r="G4" s="127" t="s">
        <v>155</v>
      </c>
      <c r="H4" s="122" t="s">
        <v>156</v>
      </c>
      <c r="I4" s="120" t="s">
        <v>2</v>
      </c>
      <c r="J4" s="120"/>
      <c r="K4" s="120"/>
      <c r="L4" s="122" t="s">
        <v>157</v>
      </c>
      <c r="M4" s="120" t="s">
        <v>2</v>
      </c>
      <c r="N4" s="120"/>
      <c r="O4" s="120"/>
      <c r="P4" s="122" t="s">
        <v>139</v>
      </c>
      <c r="Q4" s="120" t="s">
        <v>2</v>
      </c>
      <c r="R4" s="120"/>
      <c r="S4" s="120"/>
    </row>
    <row r="5" spans="1:19" ht="12.75" customHeight="1" x14ac:dyDescent="0.3">
      <c r="A5" s="120"/>
      <c r="B5" s="120"/>
      <c r="C5" s="126" t="s">
        <v>3</v>
      </c>
      <c r="D5" s="121" t="s">
        <v>4</v>
      </c>
      <c r="E5" s="121" t="s">
        <v>5</v>
      </c>
      <c r="F5" s="112" t="s">
        <v>6</v>
      </c>
      <c r="G5" s="127"/>
      <c r="H5" s="122" t="s">
        <v>7</v>
      </c>
      <c r="I5" s="120" t="s">
        <v>4</v>
      </c>
      <c r="J5" s="121" t="s">
        <v>5</v>
      </c>
      <c r="K5" s="112" t="s">
        <v>6</v>
      </c>
      <c r="L5" s="122" t="s">
        <v>7</v>
      </c>
      <c r="M5" s="120" t="s">
        <v>4</v>
      </c>
      <c r="N5" s="121" t="s">
        <v>5</v>
      </c>
      <c r="O5" s="112" t="s">
        <v>6</v>
      </c>
      <c r="P5" s="122" t="s">
        <v>7</v>
      </c>
      <c r="Q5" s="120" t="s">
        <v>4</v>
      </c>
      <c r="R5" s="121" t="s">
        <v>5</v>
      </c>
      <c r="S5" s="112" t="s">
        <v>6</v>
      </c>
    </row>
    <row r="6" spans="1:19" ht="12.75" customHeight="1" x14ac:dyDescent="0.3">
      <c r="A6" s="120"/>
      <c r="B6" s="120"/>
      <c r="C6" s="126"/>
      <c r="D6" s="121"/>
      <c r="E6" s="121"/>
      <c r="F6" s="112"/>
      <c r="G6" s="127"/>
      <c r="H6" s="122" t="s">
        <v>8</v>
      </c>
      <c r="I6" s="120"/>
      <c r="J6" s="121"/>
      <c r="K6" s="112"/>
      <c r="L6" s="122" t="s">
        <v>8</v>
      </c>
      <c r="M6" s="120"/>
      <c r="N6" s="121"/>
      <c r="O6" s="112"/>
      <c r="P6" s="122" t="s">
        <v>8</v>
      </c>
      <c r="Q6" s="120"/>
      <c r="R6" s="121"/>
      <c r="S6" s="112"/>
    </row>
    <row r="7" spans="1:19" ht="72.599999999999994" customHeight="1" x14ac:dyDescent="0.3">
      <c r="A7" s="120"/>
      <c r="B7" s="120"/>
      <c r="C7" s="126"/>
      <c r="D7" s="121"/>
      <c r="E7" s="121"/>
      <c r="F7" s="112"/>
      <c r="G7" s="127"/>
      <c r="H7" s="122"/>
      <c r="I7" s="120"/>
      <c r="J7" s="121"/>
      <c r="K7" s="112"/>
      <c r="L7" s="122"/>
      <c r="M7" s="120"/>
      <c r="N7" s="121"/>
      <c r="O7" s="112"/>
      <c r="P7" s="122"/>
      <c r="Q7" s="120"/>
      <c r="R7" s="121"/>
      <c r="S7" s="112"/>
    </row>
    <row r="8" spans="1:19" ht="82.2" customHeight="1" x14ac:dyDescent="0.3">
      <c r="A8" s="120"/>
      <c r="B8" s="120"/>
      <c r="C8" s="126"/>
      <c r="D8" s="121"/>
      <c r="E8" s="121"/>
      <c r="F8" s="112"/>
      <c r="G8" s="127"/>
      <c r="H8" s="122"/>
      <c r="I8" s="120"/>
      <c r="J8" s="121"/>
      <c r="K8" s="112"/>
      <c r="L8" s="122"/>
      <c r="M8" s="120"/>
      <c r="N8" s="121"/>
      <c r="O8" s="112"/>
      <c r="P8" s="122"/>
      <c r="Q8" s="120"/>
      <c r="R8" s="121"/>
      <c r="S8" s="112"/>
    </row>
    <row r="9" spans="1:19" ht="24.75" customHeight="1" x14ac:dyDescent="0.3">
      <c r="A9" s="16"/>
      <c r="B9" s="64">
        <v>1</v>
      </c>
      <c r="C9" s="65">
        <v>2</v>
      </c>
      <c r="D9" s="64">
        <v>3</v>
      </c>
      <c r="E9" s="63">
        <v>4</v>
      </c>
      <c r="F9" s="63">
        <v>5</v>
      </c>
      <c r="G9" s="63">
        <v>6</v>
      </c>
      <c r="H9" s="64">
        <v>7</v>
      </c>
      <c r="I9" s="64">
        <v>8</v>
      </c>
      <c r="J9" s="63">
        <v>9</v>
      </c>
      <c r="K9" s="63">
        <v>10</v>
      </c>
      <c r="L9" s="2">
        <v>11</v>
      </c>
      <c r="M9" s="64">
        <v>12</v>
      </c>
      <c r="N9" s="63">
        <v>13</v>
      </c>
      <c r="O9" s="63">
        <v>14</v>
      </c>
      <c r="P9" s="66" t="s">
        <v>9</v>
      </c>
      <c r="Q9" s="64" t="s">
        <v>10</v>
      </c>
      <c r="R9" s="63" t="s">
        <v>11</v>
      </c>
      <c r="S9" s="63" t="s">
        <v>12</v>
      </c>
    </row>
    <row r="10" spans="1:19" s="6" customFormat="1" ht="28.2" customHeight="1" x14ac:dyDescent="0.3">
      <c r="A10" s="113" t="s">
        <v>13</v>
      </c>
      <c r="B10" s="113"/>
      <c r="C10" s="113"/>
      <c r="D10" s="3"/>
      <c r="E10" s="3"/>
      <c r="F10" s="3"/>
      <c r="G10" s="3"/>
      <c r="H10" s="4"/>
      <c r="I10" s="3"/>
      <c r="J10" s="3"/>
      <c r="K10" s="3"/>
      <c r="L10" s="4"/>
      <c r="M10" s="3"/>
      <c r="N10" s="3"/>
      <c r="O10" s="3"/>
      <c r="P10" s="5"/>
      <c r="Q10" s="3"/>
      <c r="R10" s="3"/>
      <c r="S10" s="3"/>
    </row>
    <row r="11" spans="1:19" x14ac:dyDescent="0.3">
      <c r="A11" s="7" t="s">
        <v>14</v>
      </c>
      <c r="B11" s="8" t="s">
        <v>15</v>
      </c>
      <c r="C11" s="44">
        <f>C12+C13+C22</f>
        <v>93838.67</v>
      </c>
      <c r="D11" s="44">
        <f>D12+D13+D22</f>
        <v>93838.67</v>
      </c>
      <c r="E11" s="44">
        <f t="shared" ref="E11:S11" si="0">E12+E13+E22</f>
        <v>0</v>
      </c>
      <c r="F11" s="44">
        <f t="shared" si="0"/>
        <v>0</v>
      </c>
      <c r="G11" s="44">
        <f t="shared" si="0"/>
        <v>21429.67</v>
      </c>
      <c r="H11" s="44">
        <f t="shared" si="0"/>
        <v>21518.746579999999</v>
      </c>
      <c r="I11" s="44">
        <f t="shared" si="0"/>
        <v>21520.279579999999</v>
      </c>
      <c r="J11" s="44">
        <f t="shared" si="0"/>
        <v>0</v>
      </c>
      <c r="K11" s="44">
        <f t="shared" si="0"/>
        <v>0</v>
      </c>
      <c r="L11" s="44">
        <f t="shared" si="0"/>
        <v>17692.0141</v>
      </c>
      <c r="M11" s="44">
        <f t="shared" si="0"/>
        <v>17692.0141</v>
      </c>
      <c r="N11" s="44">
        <f t="shared" si="0"/>
        <v>0</v>
      </c>
      <c r="O11" s="44">
        <f t="shared" si="0"/>
        <v>0</v>
      </c>
      <c r="P11" s="44">
        <f t="shared" si="0"/>
        <v>3826.732480000001</v>
      </c>
      <c r="Q11" s="44">
        <f t="shared" si="0"/>
        <v>3828.2654800000009</v>
      </c>
      <c r="R11" s="44">
        <f t="shared" si="0"/>
        <v>0</v>
      </c>
      <c r="S11" s="44">
        <f t="shared" si="0"/>
        <v>0</v>
      </c>
    </row>
    <row r="12" spans="1:19" ht="96.6" x14ac:dyDescent="0.3">
      <c r="A12" s="9" t="s">
        <v>16</v>
      </c>
      <c r="B12" s="67" t="s">
        <v>17</v>
      </c>
      <c r="C12" s="45">
        <f>D12</f>
        <v>0</v>
      </c>
      <c r="D12" s="45">
        <v>0</v>
      </c>
      <c r="E12" s="45">
        <v>0</v>
      </c>
      <c r="F12" s="45">
        <v>0</v>
      </c>
      <c r="G12" s="45">
        <v>0</v>
      </c>
      <c r="H12" s="45">
        <v>0</v>
      </c>
      <c r="I12" s="45">
        <v>1.5329999999999999</v>
      </c>
      <c r="J12" s="45">
        <v>0</v>
      </c>
      <c r="K12" s="45">
        <v>0</v>
      </c>
      <c r="L12" s="45">
        <f>M12+N12</f>
        <v>0</v>
      </c>
      <c r="M12" s="45">
        <v>0</v>
      </c>
      <c r="N12" s="45">
        <v>0</v>
      </c>
      <c r="O12" s="45">
        <v>0</v>
      </c>
      <c r="P12" s="45">
        <f>H12-L12</f>
        <v>0</v>
      </c>
      <c r="Q12" s="45">
        <f>I12-M12</f>
        <v>1.5329999999999999</v>
      </c>
      <c r="R12" s="45">
        <f>J12-N12</f>
        <v>0</v>
      </c>
      <c r="S12" s="45">
        <f>K12-O12</f>
        <v>0</v>
      </c>
    </row>
    <row r="13" spans="1:19" s="11" customFormat="1" ht="87" customHeight="1" x14ac:dyDescent="0.3">
      <c r="A13" s="7" t="s">
        <v>18</v>
      </c>
      <c r="B13" s="8" t="s">
        <v>19</v>
      </c>
      <c r="C13" s="44">
        <f>C14+C19</f>
        <v>93838.67</v>
      </c>
      <c r="D13" s="44">
        <f>D14+D19</f>
        <v>93838.67</v>
      </c>
      <c r="E13" s="44">
        <f t="shared" ref="E13:S13" si="1">E14+E19</f>
        <v>0</v>
      </c>
      <c r="F13" s="44">
        <f t="shared" si="1"/>
        <v>0</v>
      </c>
      <c r="G13" s="44">
        <f t="shared" si="1"/>
        <v>21429.67</v>
      </c>
      <c r="H13" s="44">
        <f t="shared" si="1"/>
        <v>21518.746579999999</v>
      </c>
      <c r="I13" s="44">
        <f t="shared" si="1"/>
        <v>21518.746579999999</v>
      </c>
      <c r="J13" s="44">
        <f t="shared" si="1"/>
        <v>0</v>
      </c>
      <c r="K13" s="44">
        <f t="shared" si="1"/>
        <v>0</v>
      </c>
      <c r="L13" s="44">
        <f t="shared" si="1"/>
        <v>17692.0141</v>
      </c>
      <c r="M13" s="44">
        <f t="shared" si="1"/>
        <v>17692.0141</v>
      </c>
      <c r="N13" s="44">
        <f t="shared" si="1"/>
        <v>0</v>
      </c>
      <c r="O13" s="44">
        <f t="shared" si="1"/>
        <v>0</v>
      </c>
      <c r="P13" s="44">
        <f t="shared" si="1"/>
        <v>3826.732480000001</v>
      </c>
      <c r="Q13" s="44">
        <f t="shared" si="1"/>
        <v>3826.732480000001</v>
      </c>
      <c r="R13" s="44">
        <f t="shared" si="1"/>
        <v>0</v>
      </c>
      <c r="S13" s="44">
        <f t="shared" si="1"/>
        <v>0</v>
      </c>
    </row>
    <row r="14" spans="1:19" s="11" customFormat="1" x14ac:dyDescent="0.3">
      <c r="A14" s="7" t="s">
        <v>20</v>
      </c>
      <c r="B14" s="8" t="s">
        <v>21</v>
      </c>
      <c r="C14" s="44">
        <f>C15+C16+C17+C18</f>
        <v>42735</v>
      </c>
      <c r="D14" s="44">
        <f>D15+D16+D17+D18</f>
        <v>42735</v>
      </c>
      <c r="E14" s="44">
        <f t="shared" ref="E14:S14" si="2">E15+E16+E17+E18</f>
        <v>0</v>
      </c>
      <c r="F14" s="44">
        <f t="shared" si="2"/>
        <v>0</v>
      </c>
      <c r="G14" s="44">
        <f t="shared" si="2"/>
        <v>8399.4</v>
      </c>
      <c r="H14" s="44">
        <f t="shared" si="2"/>
        <v>8353.0826100000013</v>
      </c>
      <c r="I14" s="44">
        <f t="shared" si="2"/>
        <v>8353.0826100000013</v>
      </c>
      <c r="J14" s="44">
        <f t="shared" si="2"/>
        <v>0</v>
      </c>
      <c r="K14" s="44">
        <f t="shared" si="2"/>
        <v>0</v>
      </c>
      <c r="L14" s="44">
        <f t="shared" si="2"/>
        <v>8993.6410500000002</v>
      </c>
      <c r="M14" s="44">
        <f t="shared" si="2"/>
        <v>8993.6410500000002</v>
      </c>
      <c r="N14" s="44">
        <f t="shared" si="2"/>
        <v>0</v>
      </c>
      <c r="O14" s="44">
        <f t="shared" si="2"/>
        <v>0</v>
      </c>
      <c r="P14" s="44">
        <f t="shared" si="2"/>
        <v>-640.55843999999934</v>
      </c>
      <c r="Q14" s="44">
        <f t="shared" si="2"/>
        <v>-640.55843999999934</v>
      </c>
      <c r="R14" s="44">
        <f t="shared" si="2"/>
        <v>0</v>
      </c>
      <c r="S14" s="44">
        <f t="shared" si="2"/>
        <v>0</v>
      </c>
    </row>
    <row r="15" spans="1:19" ht="85.8" customHeight="1" x14ac:dyDescent="0.3">
      <c r="A15" s="9" t="s">
        <v>22</v>
      </c>
      <c r="B15" s="10" t="s">
        <v>23</v>
      </c>
      <c r="C15" s="45">
        <f>D15</f>
        <v>22</v>
      </c>
      <c r="D15" s="45">
        <v>22</v>
      </c>
      <c r="E15" s="45">
        <v>0</v>
      </c>
      <c r="F15" s="45">
        <v>0</v>
      </c>
      <c r="G15" s="45">
        <v>9.4</v>
      </c>
      <c r="H15" s="45">
        <f>I15</f>
        <v>8.9730299999999996</v>
      </c>
      <c r="I15" s="45">
        <v>8.9730299999999996</v>
      </c>
      <c r="J15" s="45">
        <v>0</v>
      </c>
      <c r="K15" s="45">
        <v>0</v>
      </c>
      <c r="L15" s="45">
        <f>M15+N15</f>
        <v>8.0466099999999994</v>
      </c>
      <c r="M15" s="45">
        <v>8.0466099999999994</v>
      </c>
      <c r="N15" s="45">
        <v>0</v>
      </c>
      <c r="O15" s="45">
        <v>0</v>
      </c>
      <c r="P15" s="45">
        <f>H15-L15</f>
        <v>0.92642000000000024</v>
      </c>
      <c r="Q15" s="45">
        <f>I15-M15</f>
        <v>0.92642000000000024</v>
      </c>
      <c r="R15" s="45">
        <f>J15-N15</f>
        <v>0</v>
      </c>
      <c r="S15" s="45">
        <f>K15-O15</f>
        <v>0</v>
      </c>
    </row>
    <row r="16" spans="1:19" ht="85.2" customHeight="1" x14ac:dyDescent="0.3">
      <c r="A16" s="9" t="s">
        <v>24</v>
      </c>
      <c r="B16" s="10" t="s">
        <v>25</v>
      </c>
      <c r="C16" s="45">
        <f t="shared" ref="C16:C18" si="3">D16</f>
        <v>1728</v>
      </c>
      <c r="D16" s="45">
        <v>1728</v>
      </c>
      <c r="E16" s="45">
        <v>0</v>
      </c>
      <c r="F16" s="45">
        <v>0</v>
      </c>
      <c r="G16" s="45">
        <v>290</v>
      </c>
      <c r="H16" s="45">
        <f>I16</f>
        <v>379.76481000000001</v>
      </c>
      <c r="I16" s="45">
        <v>379.76481000000001</v>
      </c>
      <c r="J16" s="45">
        <v>0</v>
      </c>
      <c r="K16" s="45">
        <v>0</v>
      </c>
      <c r="L16" s="45">
        <f t="shared" ref="L16:L18" si="4">M16+N16</f>
        <v>208.19576000000001</v>
      </c>
      <c r="M16" s="45">
        <v>208.19576000000001</v>
      </c>
      <c r="N16" s="45">
        <v>0</v>
      </c>
      <c r="O16" s="45">
        <v>0</v>
      </c>
      <c r="P16" s="45">
        <f t="shared" ref="P16:S18" si="5">H16-L16</f>
        <v>171.56905</v>
      </c>
      <c r="Q16" s="45">
        <f t="shared" si="5"/>
        <v>171.56905</v>
      </c>
      <c r="R16" s="45">
        <f t="shared" si="5"/>
        <v>0</v>
      </c>
      <c r="S16" s="45">
        <f t="shared" si="5"/>
        <v>0</v>
      </c>
    </row>
    <row r="17" spans="1:19" ht="85.2" customHeight="1" x14ac:dyDescent="0.3">
      <c r="A17" s="9" t="s">
        <v>26</v>
      </c>
      <c r="B17" s="10" t="s">
        <v>27</v>
      </c>
      <c r="C17" s="45">
        <f t="shared" si="3"/>
        <v>11331</v>
      </c>
      <c r="D17" s="45">
        <v>11331</v>
      </c>
      <c r="E17" s="45">
        <v>0</v>
      </c>
      <c r="F17" s="45">
        <v>0</v>
      </c>
      <c r="G17" s="45">
        <v>1700</v>
      </c>
      <c r="H17" s="45">
        <f t="shared" ref="H17:H18" si="6">I17</f>
        <v>1731.79366</v>
      </c>
      <c r="I17" s="45">
        <v>1731.79366</v>
      </c>
      <c r="J17" s="45">
        <v>0</v>
      </c>
      <c r="K17" s="45">
        <v>0</v>
      </c>
      <c r="L17" s="45">
        <f t="shared" si="4"/>
        <v>1835.96837</v>
      </c>
      <c r="M17" s="45">
        <v>1835.96837</v>
      </c>
      <c r="N17" s="45">
        <v>0</v>
      </c>
      <c r="O17" s="45">
        <v>0</v>
      </c>
      <c r="P17" s="45">
        <f t="shared" si="5"/>
        <v>-104.17471</v>
      </c>
      <c r="Q17" s="45">
        <f t="shared" si="5"/>
        <v>-104.17471</v>
      </c>
      <c r="R17" s="45">
        <f t="shared" si="5"/>
        <v>0</v>
      </c>
      <c r="S17" s="45">
        <f t="shared" si="5"/>
        <v>0</v>
      </c>
    </row>
    <row r="18" spans="1:19" ht="93.6" x14ac:dyDescent="0.3">
      <c r="A18" s="9" t="s">
        <v>28</v>
      </c>
      <c r="B18" s="10" t="s">
        <v>29</v>
      </c>
      <c r="C18" s="45">
        <f t="shared" si="3"/>
        <v>29654</v>
      </c>
      <c r="D18" s="45">
        <v>29654</v>
      </c>
      <c r="E18" s="45">
        <v>0</v>
      </c>
      <c r="F18" s="45">
        <v>0</v>
      </c>
      <c r="G18" s="45">
        <v>6400</v>
      </c>
      <c r="H18" s="45">
        <f t="shared" si="6"/>
        <v>6232.5511100000003</v>
      </c>
      <c r="I18" s="45">
        <v>6232.5511100000003</v>
      </c>
      <c r="J18" s="45">
        <v>0</v>
      </c>
      <c r="K18" s="45">
        <v>0</v>
      </c>
      <c r="L18" s="45">
        <f t="shared" si="4"/>
        <v>6941.4303099999997</v>
      </c>
      <c r="M18" s="45">
        <v>6941.4303099999997</v>
      </c>
      <c r="N18" s="45">
        <v>0</v>
      </c>
      <c r="O18" s="45">
        <v>0</v>
      </c>
      <c r="P18" s="45">
        <f t="shared" si="5"/>
        <v>-708.8791999999994</v>
      </c>
      <c r="Q18" s="45">
        <f t="shared" si="5"/>
        <v>-708.8791999999994</v>
      </c>
      <c r="R18" s="45">
        <f t="shared" si="5"/>
        <v>0</v>
      </c>
      <c r="S18" s="45">
        <f t="shared" si="5"/>
        <v>0</v>
      </c>
    </row>
    <row r="19" spans="1:19" s="11" customFormat="1" x14ac:dyDescent="0.3">
      <c r="A19" s="7" t="s">
        <v>30</v>
      </c>
      <c r="B19" s="8" t="s">
        <v>31</v>
      </c>
      <c r="C19" s="44">
        <f>C20+C21</f>
        <v>51103.67</v>
      </c>
      <c r="D19" s="44">
        <f>D20+D21</f>
        <v>51103.67</v>
      </c>
      <c r="E19" s="44">
        <f t="shared" ref="E19:S19" si="7">E20+E21</f>
        <v>0</v>
      </c>
      <c r="F19" s="44">
        <f t="shared" si="7"/>
        <v>0</v>
      </c>
      <c r="G19" s="44">
        <f t="shared" si="7"/>
        <v>13030.27</v>
      </c>
      <c r="H19" s="44">
        <f t="shared" si="7"/>
        <v>13165.66397</v>
      </c>
      <c r="I19" s="44">
        <f t="shared" si="7"/>
        <v>13165.66397</v>
      </c>
      <c r="J19" s="44">
        <f t="shared" si="7"/>
        <v>0</v>
      </c>
      <c r="K19" s="44">
        <f t="shared" si="7"/>
        <v>0</v>
      </c>
      <c r="L19" s="44">
        <f t="shared" si="7"/>
        <v>8698.3730500000001</v>
      </c>
      <c r="M19" s="44">
        <f t="shared" si="7"/>
        <v>8698.3730500000001</v>
      </c>
      <c r="N19" s="44">
        <f t="shared" si="7"/>
        <v>0</v>
      </c>
      <c r="O19" s="44">
        <f t="shared" si="7"/>
        <v>0</v>
      </c>
      <c r="P19" s="44">
        <f t="shared" si="7"/>
        <v>4467.2909200000004</v>
      </c>
      <c r="Q19" s="44">
        <f t="shared" si="7"/>
        <v>4467.2909200000004</v>
      </c>
      <c r="R19" s="44">
        <f t="shared" si="7"/>
        <v>0</v>
      </c>
      <c r="S19" s="44">
        <f t="shared" si="7"/>
        <v>0</v>
      </c>
    </row>
    <row r="20" spans="1:19" ht="31.2" x14ac:dyDescent="0.3">
      <c r="A20" s="9" t="s">
        <v>32</v>
      </c>
      <c r="B20" s="10" t="s">
        <v>33</v>
      </c>
      <c r="C20" s="45">
        <f>D20</f>
        <v>6125</v>
      </c>
      <c r="D20" s="45">
        <v>6125</v>
      </c>
      <c r="E20" s="45">
        <v>0</v>
      </c>
      <c r="F20" s="45">
        <v>0</v>
      </c>
      <c r="G20" s="45">
        <v>1500.4</v>
      </c>
      <c r="H20" s="45">
        <f>I20</f>
        <v>1424.5178800000001</v>
      </c>
      <c r="I20" s="45">
        <v>1424.5178800000001</v>
      </c>
      <c r="J20" s="45">
        <v>0</v>
      </c>
      <c r="K20" s="45">
        <v>0</v>
      </c>
      <c r="L20" s="45">
        <f>M20+N20</f>
        <v>1081.6424500000001</v>
      </c>
      <c r="M20" s="45">
        <v>1081.6424500000001</v>
      </c>
      <c r="N20" s="45">
        <v>0</v>
      </c>
      <c r="O20" s="45">
        <v>0</v>
      </c>
      <c r="P20" s="45">
        <f t="shared" ref="P20:S21" si="8">H20-L20</f>
        <v>342.87543000000005</v>
      </c>
      <c r="Q20" s="45">
        <f t="shared" si="8"/>
        <v>342.87543000000005</v>
      </c>
      <c r="R20" s="45">
        <f t="shared" si="8"/>
        <v>0</v>
      </c>
      <c r="S20" s="45">
        <f t="shared" si="8"/>
        <v>0</v>
      </c>
    </row>
    <row r="21" spans="1:19" ht="33" customHeight="1" x14ac:dyDescent="0.3">
      <c r="A21" s="9" t="s">
        <v>34</v>
      </c>
      <c r="B21" s="10" t="s">
        <v>35</v>
      </c>
      <c r="C21" s="45">
        <f>D21</f>
        <v>44978.67</v>
      </c>
      <c r="D21" s="45">
        <v>44978.67</v>
      </c>
      <c r="E21" s="45">
        <v>0</v>
      </c>
      <c r="F21" s="45">
        <v>0</v>
      </c>
      <c r="G21" s="45">
        <v>11529.87</v>
      </c>
      <c r="H21" s="45">
        <f>I21</f>
        <v>11741.14609</v>
      </c>
      <c r="I21" s="45">
        <v>11741.14609</v>
      </c>
      <c r="J21" s="45">
        <v>0</v>
      </c>
      <c r="K21" s="45">
        <v>0</v>
      </c>
      <c r="L21" s="45">
        <f>M21+N21</f>
        <v>7616.7305999999999</v>
      </c>
      <c r="M21" s="45">
        <v>7616.7305999999999</v>
      </c>
      <c r="N21" s="45">
        <v>0</v>
      </c>
      <c r="O21" s="45">
        <v>0</v>
      </c>
      <c r="P21" s="45">
        <f t="shared" si="8"/>
        <v>4124.4154900000003</v>
      </c>
      <c r="Q21" s="45">
        <f t="shared" si="8"/>
        <v>4124.4154900000003</v>
      </c>
      <c r="R21" s="45">
        <f t="shared" si="8"/>
        <v>0</v>
      </c>
      <c r="S21" s="45">
        <f t="shared" si="8"/>
        <v>0</v>
      </c>
    </row>
    <row r="22" spans="1:19" s="11" customFormat="1" hidden="1" x14ac:dyDescent="0.3">
      <c r="A22" s="7" t="s">
        <v>36</v>
      </c>
      <c r="B22" s="8" t="s">
        <v>37</v>
      </c>
      <c r="C22" s="44">
        <f>C23</f>
        <v>0</v>
      </c>
      <c r="D22" s="44">
        <f>D23</f>
        <v>0</v>
      </c>
      <c r="E22" s="44">
        <f t="shared" ref="E22:S23" si="9">E23</f>
        <v>0</v>
      </c>
      <c r="F22" s="44">
        <f t="shared" si="9"/>
        <v>0</v>
      </c>
      <c r="G22" s="44">
        <f t="shared" si="9"/>
        <v>0</v>
      </c>
      <c r="H22" s="44">
        <f t="shared" si="9"/>
        <v>0</v>
      </c>
      <c r="I22" s="44">
        <f t="shared" si="9"/>
        <v>0</v>
      </c>
      <c r="J22" s="44">
        <f t="shared" si="9"/>
        <v>0</v>
      </c>
      <c r="K22" s="44">
        <f t="shared" si="9"/>
        <v>0</v>
      </c>
      <c r="L22" s="44">
        <f t="shared" si="9"/>
        <v>0</v>
      </c>
      <c r="M22" s="44">
        <f t="shared" si="9"/>
        <v>0</v>
      </c>
      <c r="N22" s="44">
        <f t="shared" si="9"/>
        <v>0</v>
      </c>
      <c r="O22" s="44">
        <f t="shared" si="9"/>
        <v>0</v>
      </c>
      <c r="P22" s="44">
        <f t="shared" si="9"/>
        <v>0</v>
      </c>
      <c r="Q22" s="44">
        <f t="shared" si="9"/>
        <v>0</v>
      </c>
      <c r="R22" s="44">
        <f t="shared" si="9"/>
        <v>0</v>
      </c>
      <c r="S22" s="44">
        <f t="shared" si="9"/>
        <v>0</v>
      </c>
    </row>
    <row r="23" spans="1:19" ht="99.6" hidden="1" customHeight="1" x14ac:dyDescent="0.3">
      <c r="A23" s="9" t="s">
        <v>38</v>
      </c>
      <c r="B23" s="10" t="s">
        <v>39</v>
      </c>
      <c r="C23" s="45">
        <f>C24</f>
        <v>0</v>
      </c>
      <c r="D23" s="45">
        <f>D24</f>
        <v>0</v>
      </c>
      <c r="E23" s="45">
        <f t="shared" si="9"/>
        <v>0</v>
      </c>
      <c r="F23" s="45">
        <f t="shared" si="9"/>
        <v>0</v>
      </c>
      <c r="G23" s="45">
        <f t="shared" si="9"/>
        <v>0</v>
      </c>
      <c r="H23" s="45">
        <f t="shared" si="9"/>
        <v>0</v>
      </c>
      <c r="I23" s="45">
        <f t="shared" si="9"/>
        <v>0</v>
      </c>
      <c r="J23" s="45">
        <v>0</v>
      </c>
      <c r="K23" s="45">
        <v>0</v>
      </c>
      <c r="L23" s="45">
        <f>M23+N23</f>
        <v>0</v>
      </c>
      <c r="M23" s="45">
        <f>M24</f>
        <v>0</v>
      </c>
      <c r="N23" s="45">
        <v>0</v>
      </c>
      <c r="O23" s="45">
        <v>0</v>
      </c>
      <c r="P23" s="45">
        <f>H23+L23</f>
        <v>0</v>
      </c>
      <c r="Q23" s="45">
        <f>I23+M23</f>
        <v>0</v>
      </c>
      <c r="R23" s="45">
        <f t="shared" ref="R23:S24" si="10">J23-N23</f>
        <v>0</v>
      </c>
      <c r="S23" s="45">
        <f t="shared" si="10"/>
        <v>0</v>
      </c>
    </row>
    <row r="24" spans="1:19" ht="50.4" hidden="1" customHeight="1" x14ac:dyDescent="0.3">
      <c r="A24" s="9" t="s">
        <v>40</v>
      </c>
      <c r="B24" s="10" t="s">
        <v>41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f>M24+N24</f>
        <v>0</v>
      </c>
      <c r="M24" s="45">
        <v>0</v>
      </c>
      <c r="N24" s="45">
        <v>0</v>
      </c>
      <c r="O24" s="45">
        <v>0</v>
      </c>
      <c r="P24" s="45">
        <f>H24+L24</f>
        <v>0</v>
      </c>
      <c r="Q24" s="45">
        <f>I24+M24</f>
        <v>0</v>
      </c>
      <c r="R24" s="45">
        <f t="shared" si="10"/>
        <v>0</v>
      </c>
      <c r="S24" s="45">
        <f t="shared" si="10"/>
        <v>0</v>
      </c>
    </row>
    <row r="25" spans="1:19" s="11" customFormat="1" x14ac:dyDescent="0.3">
      <c r="A25" s="7" t="s">
        <v>42</v>
      </c>
      <c r="B25" s="8" t="s">
        <v>43</v>
      </c>
      <c r="C25" s="44">
        <f>C26+C30</f>
        <v>770</v>
      </c>
      <c r="D25" s="44">
        <f t="shared" ref="D25:K25" si="11">D26+D30</f>
        <v>770</v>
      </c>
      <c r="E25" s="44">
        <f>E26+E30+E32</f>
        <v>15225.707</v>
      </c>
      <c r="F25" s="44">
        <f>F26+F30+F32</f>
        <v>0</v>
      </c>
      <c r="G25" s="44">
        <f t="shared" si="11"/>
        <v>186.5</v>
      </c>
      <c r="H25" s="44">
        <f>I25+J25</f>
        <v>14758.028660000002</v>
      </c>
      <c r="I25" s="44">
        <f>I26+I30+I32</f>
        <v>233.73427000000001</v>
      </c>
      <c r="J25" s="44">
        <f>J26+J30+J32</f>
        <v>14524.294390000001</v>
      </c>
      <c r="K25" s="44">
        <f t="shared" si="11"/>
        <v>0</v>
      </c>
      <c r="L25" s="44">
        <f>M25+N25</f>
        <v>591.85694999999998</v>
      </c>
      <c r="M25" s="44">
        <f>M26+M30+M32</f>
        <v>219.62179</v>
      </c>
      <c r="N25" s="44">
        <f t="shared" ref="N25:S25" si="12">N26+N30+N32</f>
        <v>372.23516000000001</v>
      </c>
      <c r="O25" s="44">
        <f t="shared" si="12"/>
        <v>0</v>
      </c>
      <c r="P25" s="44">
        <f>Q25+R25</f>
        <v>14166.171709999999</v>
      </c>
      <c r="Q25" s="44">
        <f>I25-M25</f>
        <v>14.112480000000005</v>
      </c>
      <c r="R25" s="44">
        <f t="shared" si="12"/>
        <v>14152.059229999999</v>
      </c>
      <c r="S25" s="44">
        <f t="shared" si="12"/>
        <v>0</v>
      </c>
    </row>
    <row r="26" spans="1:19" x14ac:dyDescent="0.3">
      <c r="A26" s="9" t="s">
        <v>44</v>
      </c>
      <c r="B26" s="10" t="s">
        <v>45</v>
      </c>
      <c r="C26" s="45">
        <f>C27+C28+C29</f>
        <v>760</v>
      </c>
      <c r="D26" s="45">
        <f t="shared" ref="D26:O26" si="13">D27+D28+D29</f>
        <v>760</v>
      </c>
      <c r="E26" s="45">
        <f t="shared" si="13"/>
        <v>0</v>
      </c>
      <c r="F26" s="45">
        <f t="shared" si="13"/>
        <v>0</v>
      </c>
      <c r="G26" s="45">
        <f t="shared" si="13"/>
        <v>184</v>
      </c>
      <c r="H26" s="45">
        <f t="shared" si="13"/>
        <v>232.22027</v>
      </c>
      <c r="I26" s="45">
        <f t="shared" si="13"/>
        <v>232.22027</v>
      </c>
      <c r="J26" s="45">
        <f t="shared" si="13"/>
        <v>0</v>
      </c>
      <c r="K26" s="45">
        <f t="shared" si="13"/>
        <v>0</v>
      </c>
      <c r="L26" s="45">
        <f t="shared" si="13"/>
        <v>214.55381</v>
      </c>
      <c r="M26" s="45">
        <f t="shared" si="13"/>
        <v>214.55381</v>
      </c>
      <c r="N26" s="45">
        <f t="shared" si="13"/>
        <v>0</v>
      </c>
      <c r="O26" s="45">
        <f t="shared" si="13"/>
        <v>0</v>
      </c>
      <c r="P26" s="45">
        <f>H26-L26</f>
        <v>17.666460000000001</v>
      </c>
      <c r="Q26" s="45">
        <f>I26-M26</f>
        <v>17.666460000000001</v>
      </c>
      <c r="R26" s="45">
        <f t="shared" ref="R26:S26" si="14">R28+R29</f>
        <v>0</v>
      </c>
      <c r="S26" s="45">
        <f t="shared" si="14"/>
        <v>0</v>
      </c>
    </row>
    <row r="27" spans="1:19" ht="135.6" hidden="1" customHeight="1" x14ac:dyDescent="0.3">
      <c r="A27" s="9">
        <v>21080900</v>
      </c>
      <c r="B27" s="10" t="s">
        <v>137</v>
      </c>
      <c r="C27" s="45">
        <f>D27</f>
        <v>0</v>
      </c>
      <c r="D27" s="45">
        <v>0</v>
      </c>
      <c r="E27" s="45">
        <v>0</v>
      </c>
      <c r="F27" s="45">
        <v>0</v>
      </c>
      <c r="G27" s="45">
        <v>0</v>
      </c>
      <c r="H27" s="45">
        <f>I27</f>
        <v>0</v>
      </c>
      <c r="I27" s="45">
        <v>0</v>
      </c>
      <c r="J27" s="45">
        <v>0</v>
      </c>
      <c r="K27" s="45">
        <v>0</v>
      </c>
      <c r="L27" s="45">
        <f>M27+N27</f>
        <v>0</v>
      </c>
      <c r="M27" s="45">
        <v>0</v>
      </c>
      <c r="N27" s="45">
        <v>0</v>
      </c>
      <c r="O27" s="45">
        <v>0</v>
      </c>
      <c r="P27" s="45">
        <f>H27-L27</f>
        <v>0</v>
      </c>
      <c r="Q27" s="45">
        <f>I27-M27</f>
        <v>0</v>
      </c>
      <c r="R27" s="45">
        <f t="shared" ref="R27:S29" si="15">J27-N27</f>
        <v>0</v>
      </c>
      <c r="S27" s="45">
        <f t="shared" si="15"/>
        <v>0</v>
      </c>
    </row>
    <row r="28" spans="1:19" ht="42" customHeight="1" x14ac:dyDescent="0.3">
      <c r="A28" s="9" t="s">
        <v>46</v>
      </c>
      <c r="B28" s="10" t="s">
        <v>47</v>
      </c>
      <c r="C28" s="45">
        <f>D28</f>
        <v>380</v>
      </c>
      <c r="D28" s="45">
        <v>380</v>
      </c>
      <c r="E28" s="45">
        <v>0</v>
      </c>
      <c r="F28" s="45">
        <v>0</v>
      </c>
      <c r="G28" s="45">
        <v>92</v>
      </c>
      <c r="H28" s="45">
        <f>I28</f>
        <v>95.82826</v>
      </c>
      <c r="I28" s="45">
        <v>95.82826</v>
      </c>
      <c r="J28" s="45">
        <v>0</v>
      </c>
      <c r="K28" s="45">
        <v>0</v>
      </c>
      <c r="L28" s="45">
        <f>M28+N28</f>
        <v>100.13981</v>
      </c>
      <c r="M28" s="45">
        <v>100.13981</v>
      </c>
      <c r="N28" s="45">
        <v>0</v>
      </c>
      <c r="O28" s="45">
        <v>0</v>
      </c>
      <c r="P28" s="45">
        <f>H28-L28</f>
        <v>-4.3115499999999969</v>
      </c>
      <c r="Q28" s="45">
        <f>I28-M28</f>
        <v>-4.3115499999999969</v>
      </c>
      <c r="R28" s="45">
        <f t="shared" si="15"/>
        <v>0</v>
      </c>
      <c r="S28" s="45">
        <f t="shared" si="15"/>
        <v>0</v>
      </c>
    </row>
    <row r="29" spans="1:19" ht="157.19999999999999" customHeight="1" x14ac:dyDescent="0.3">
      <c r="A29" s="9" t="s">
        <v>48</v>
      </c>
      <c r="B29" s="62" t="s">
        <v>123</v>
      </c>
      <c r="C29" s="45">
        <f>D29</f>
        <v>380</v>
      </c>
      <c r="D29" s="45">
        <v>380</v>
      </c>
      <c r="E29" s="45">
        <v>0</v>
      </c>
      <c r="F29" s="45">
        <v>0</v>
      </c>
      <c r="G29" s="45">
        <v>92</v>
      </c>
      <c r="H29" s="45">
        <f>I29</f>
        <v>136.39201</v>
      </c>
      <c r="I29" s="45">
        <v>136.39201</v>
      </c>
      <c r="J29" s="45">
        <v>0</v>
      </c>
      <c r="K29" s="45">
        <v>0</v>
      </c>
      <c r="L29" s="45">
        <f>M29+N29</f>
        <v>114.414</v>
      </c>
      <c r="M29" s="45">
        <v>114.414</v>
      </c>
      <c r="N29" s="45">
        <v>0</v>
      </c>
      <c r="O29" s="45">
        <v>0</v>
      </c>
      <c r="P29" s="45">
        <f>H29-L29</f>
        <v>21.978009999999998</v>
      </c>
      <c r="Q29" s="45">
        <f>I29-M29</f>
        <v>21.978009999999998</v>
      </c>
      <c r="R29" s="45">
        <f t="shared" si="15"/>
        <v>0</v>
      </c>
      <c r="S29" s="45">
        <f t="shared" si="15"/>
        <v>0</v>
      </c>
    </row>
    <row r="30" spans="1:19" ht="31.8" customHeight="1" x14ac:dyDescent="0.3">
      <c r="A30" s="9">
        <v>24000000</v>
      </c>
      <c r="B30" s="10" t="s">
        <v>111</v>
      </c>
      <c r="C30" s="45">
        <f>C31</f>
        <v>10</v>
      </c>
      <c r="D30" s="45">
        <f t="shared" ref="D30:S30" si="16">D31</f>
        <v>10</v>
      </c>
      <c r="E30" s="45">
        <f t="shared" si="16"/>
        <v>0</v>
      </c>
      <c r="F30" s="45">
        <f t="shared" si="16"/>
        <v>0</v>
      </c>
      <c r="G30" s="45">
        <f t="shared" si="16"/>
        <v>2.5</v>
      </c>
      <c r="H30" s="45">
        <f t="shared" si="16"/>
        <v>1.514</v>
      </c>
      <c r="I30" s="45">
        <f t="shared" si="16"/>
        <v>1.514</v>
      </c>
      <c r="J30" s="45">
        <f t="shared" si="16"/>
        <v>0</v>
      </c>
      <c r="K30" s="45">
        <f t="shared" si="16"/>
        <v>0</v>
      </c>
      <c r="L30" s="45">
        <f t="shared" si="16"/>
        <v>5.0679800000000004</v>
      </c>
      <c r="M30" s="45">
        <f t="shared" si="16"/>
        <v>5.0679800000000004</v>
      </c>
      <c r="N30" s="45">
        <f t="shared" si="16"/>
        <v>0</v>
      </c>
      <c r="O30" s="45">
        <f t="shared" si="16"/>
        <v>0</v>
      </c>
      <c r="P30" s="45">
        <f t="shared" si="16"/>
        <v>-3.5539800000000001</v>
      </c>
      <c r="Q30" s="45">
        <f t="shared" si="16"/>
        <v>-3.5539800000000001</v>
      </c>
      <c r="R30" s="45">
        <f t="shared" si="16"/>
        <v>0</v>
      </c>
      <c r="S30" s="45">
        <f t="shared" si="16"/>
        <v>0</v>
      </c>
    </row>
    <row r="31" spans="1:19" x14ac:dyDescent="0.3">
      <c r="A31" s="9" t="s">
        <v>49</v>
      </c>
      <c r="B31" s="10" t="s">
        <v>45</v>
      </c>
      <c r="C31" s="45">
        <f>D31</f>
        <v>10</v>
      </c>
      <c r="D31" s="45">
        <v>10</v>
      </c>
      <c r="E31" s="45">
        <v>0</v>
      </c>
      <c r="F31" s="45">
        <v>0</v>
      </c>
      <c r="G31" s="45">
        <v>2.5</v>
      </c>
      <c r="H31" s="45">
        <f>I31</f>
        <v>1.514</v>
      </c>
      <c r="I31" s="45">
        <v>1.514</v>
      </c>
      <c r="J31" s="45">
        <v>0</v>
      </c>
      <c r="K31" s="45">
        <v>0</v>
      </c>
      <c r="L31" s="45">
        <f>M31+N31</f>
        <v>5.0679800000000004</v>
      </c>
      <c r="M31" s="45">
        <v>5.0679800000000004</v>
      </c>
      <c r="N31" s="45">
        <v>0</v>
      </c>
      <c r="O31" s="45">
        <v>0</v>
      </c>
      <c r="P31" s="45">
        <f>H31-L31</f>
        <v>-3.5539800000000001</v>
      </c>
      <c r="Q31" s="45">
        <f>I31-M31</f>
        <v>-3.5539800000000001</v>
      </c>
      <c r="R31" s="45">
        <f>J31-N31</f>
        <v>0</v>
      </c>
      <c r="S31" s="45">
        <f>K31-O31</f>
        <v>0</v>
      </c>
    </row>
    <row r="32" spans="1:19" s="11" customFormat="1" ht="31.2" x14ac:dyDescent="0.3">
      <c r="A32" s="7" t="s">
        <v>58</v>
      </c>
      <c r="B32" s="8" t="s">
        <v>59</v>
      </c>
      <c r="C32" s="44">
        <f>C33+C34</f>
        <v>15225.707</v>
      </c>
      <c r="D32" s="44">
        <f t="shared" ref="D32:S32" si="17">D33+D34</f>
        <v>0</v>
      </c>
      <c r="E32" s="44">
        <f t="shared" si="17"/>
        <v>15225.707</v>
      </c>
      <c r="F32" s="44">
        <f t="shared" si="17"/>
        <v>0</v>
      </c>
      <c r="G32" s="44">
        <f t="shared" si="17"/>
        <v>0</v>
      </c>
      <c r="H32" s="44">
        <f t="shared" si="17"/>
        <v>14524.294390000001</v>
      </c>
      <c r="I32" s="44">
        <f t="shared" si="17"/>
        <v>0</v>
      </c>
      <c r="J32" s="44">
        <f t="shared" si="17"/>
        <v>14524.294390000001</v>
      </c>
      <c r="K32" s="44">
        <f t="shared" si="17"/>
        <v>0</v>
      </c>
      <c r="L32" s="44">
        <f t="shared" si="17"/>
        <v>372.23516000000001</v>
      </c>
      <c r="M32" s="44">
        <f t="shared" si="17"/>
        <v>0</v>
      </c>
      <c r="N32" s="44">
        <f t="shared" si="17"/>
        <v>372.23516000000001</v>
      </c>
      <c r="O32" s="44">
        <f t="shared" si="17"/>
        <v>0</v>
      </c>
      <c r="P32" s="44">
        <f t="shared" si="17"/>
        <v>14152.059229999999</v>
      </c>
      <c r="Q32" s="44">
        <f t="shared" si="17"/>
        <v>0</v>
      </c>
      <c r="R32" s="44">
        <f t="shared" si="17"/>
        <v>14152.059229999999</v>
      </c>
      <c r="S32" s="44">
        <f t="shared" si="17"/>
        <v>0</v>
      </c>
    </row>
    <row r="33" spans="1:20" ht="73.8" customHeight="1" x14ac:dyDescent="0.3">
      <c r="A33" s="9">
        <v>25010000</v>
      </c>
      <c r="B33" s="10" t="s">
        <v>112</v>
      </c>
      <c r="C33" s="45">
        <f>D33+E33</f>
        <v>1054.5070000000001</v>
      </c>
      <c r="D33" s="45">
        <v>0</v>
      </c>
      <c r="E33" s="45">
        <v>1054.5070000000001</v>
      </c>
      <c r="F33" s="45">
        <v>0</v>
      </c>
      <c r="G33" s="45">
        <v>0</v>
      </c>
      <c r="H33" s="45">
        <f>I33+J33</f>
        <v>353.10244</v>
      </c>
      <c r="I33" s="45">
        <v>0</v>
      </c>
      <c r="J33" s="45">
        <v>353.10244</v>
      </c>
      <c r="K33" s="45">
        <v>0</v>
      </c>
      <c r="L33" s="45">
        <f>M33+N33</f>
        <v>328.93752000000001</v>
      </c>
      <c r="M33" s="45">
        <v>0</v>
      </c>
      <c r="N33" s="45">
        <v>328.93752000000001</v>
      </c>
      <c r="O33" s="45">
        <v>0</v>
      </c>
      <c r="P33" s="45">
        <f>Q33+R33</f>
        <v>24.164919999999995</v>
      </c>
      <c r="Q33" s="45">
        <f t="shared" ref="Q33:S34" si="18">I33-M33</f>
        <v>0</v>
      </c>
      <c r="R33" s="45">
        <f t="shared" si="18"/>
        <v>24.164919999999995</v>
      </c>
      <c r="S33" s="45">
        <f t="shared" si="18"/>
        <v>0</v>
      </c>
    </row>
    <row r="34" spans="1:20" ht="46.2" customHeight="1" x14ac:dyDescent="0.3">
      <c r="A34" s="9" t="s">
        <v>60</v>
      </c>
      <c r="B34" s="10" t="s">
        <v>61</v>
      </c>
      <c r="C34" s="45">
        <f>D34+E34</f>
        <v>14171.2</v>
      </c>
      <c r="D34" s="45">
        <v>0</v>
      </c>
      <c r="E34" s="45">
        <v>14171.2</v>
      </c>
      <c r="F34" s="45">
        <v>0</v>
      </c>
      <c r="G34" s="45">
        <v>0</v>
      </c>
      <c r="H34" s="45">
        <f>I34+J34</f>
        <v>14171.19195</v>
      </c>
      <c r="I34" s="45">
        <v>0</v>
      </c>
      <c r="J34" s="45">
        <v>14171.19195</v>
      </c>
      <c r="K34" s="45">
        <v>0</v>
      </c>
      <c r="L34" s="45">
        <f>M34+N34</f>
        <v>43.297640000000001</v>
      </c>
      <c r="M34" s="45">
        <v>0</v>
      </c>
      <c r="N34" s="45">
        <v>43.297640000000001</v>
      </c>
      <c r="O34" s="45">
        <v>0</v>
      </c>
      <c r="P34" s="45">
        <f>Q34+R34</f>
        <v>14127.89431</v>
      </c>
      <c r="Q34" s="45">
        <f t="shared" si="18"/>
        <v>0</v>
      </c>
      <c r="R34" s="45">
        <f t="shared" si="18"/>
        <v>14127.89431</v>
      </c>
      <c r="S34" s="45">
        <f t="shared" si="18"/>
        <v>0</v>
      </c>
    </row>
    <row r="35" spans="1:20" s="11" customFormat="1" ht="31.2" x14ac:dyDescent="0.3">
      <c r="A35" s="7" t="s">
        <v>50</v>
      </c>
      <c r="B35" s="8" t="s">
        <v>51</v>
      </c>
      <c r="C35" s="44">
        <f>C37</f>
        <v>0</v>
      </c>
      <c r="D35" s="44">
        <f>D37</f>
        <v>0</v>
      </c>
      <c r="E35" s="44">
        <f t="shared" ref="E35:S35" si="19">E37</f>
        <v>0</v>
      </c>
      <c r="F35" s="44">
        <f t="shared" si="19"/>
        <v>0</v>
      </c>
      <c r="G35" s="44">
        <f t="shared" si="19"/>
        <v>0</v>
      </c>
      <c r="H35" s="44">
        <f t="shared" si="19"/>
        <v>0</v>
      </c>
      <c r="I35" s="44">
        <f t="shared" si="19"/>
        <v>0</v>
      </c>
      <c r="J35" s="44">
        <f t="shared" si="19"/>
        <v>0</v>
      </c>
      <c r="K35" s="44">
        <f t="shared" si="19"/>
        <v>0</v>
      </c>
      <c r="L35" s="44">
        <f t="shared" si="19"/>
        <v>0</v>
      </c>
      <c r="M35" s="44">
        <f t="shared" si="19"/>
        <v>0</v>
      </c>
      <c r="N35" s="44">
        <f t="shared" si="19"/>
        <v>0</v>
      </c>
      <c r="O35" s="44">
        <f t="shared" si="19"/>
        <v>0</v>
      </c>
      <c r="P35" s="44">
        <f t="shared" si="19"/>
        <v>0</v>
      </c>
      <c r="Q35" s="44">
        <f t="shared" si="19"/>
        <v>0</v>
      </c>
      <c r="R35" s="44">
        <f t="shared" si="19"/>
        <v>0</v>
      </c>
      <c r="S35" s="44">
        <f t="shared" si="19"/>
        <v>0</v>
      </c>
    </row>
    <row r="36" spans="1:20" ht="145.80000000000001" hidden="1" customHeight="1" x14ac:dyDescent="0.3">
      <c r="A36" s="9">
        <v>31010000</v>
      </c>
      <c r="B36" s="10" t="s">
        <v>113</v>
      </c>
      <c r="C36" s="45">
        <f>C37</f>
        <v>0</v>
      </c>
      <c r="D36" s="45">
        <f t="shared" ref="D36:S36" si="20">D37</f>
        <v>0</v>
      </c>
      <c r="E36" s="45">
        <f t="shared" si="20"/>
        <v>0</v>
      </c>
      <c r="F36" s="45">
        <f t="shared" si="20"/>
        <v>0</v>
      </c>
      <c r="G36" s="45">
        <f t="shared" si="20"/>
        <v>0</v>
      </c>
      <c r="H36" s="45">
        <f t="shared" si="20"/>
        <v>0</v>
      </c>
      <c r="I36" s="45">
        <f t="shared" si="20"/>
        <v>0</v>
      </c>
      <c r="J36" s="45">
        <f t="shared" si="20"/>
        <v>0</v>
      </c>
      <c r="K36" s="45">
        <f t="shared" si="20"/>
        <v>0</v>
      </c>
      <c r="L36" s="45">
        <f t="shared" si="20"/>
        <v>0</v>
      </c>
      <c r="M36" s="45">
        <f t="shared" si="20"/>
        <v>0</v>
      </c>
      <c r="N36" s="45">
        <f t="shared" si="20"/>
        <v>0</v>
      </c>
      <c r="O36" s="45">
        <f t="shared" si="20"/>
        <v>0</v>
      </c>
      <c r="P36" s="45">
        <f t="shared" si="20"/>
        <v>0</v>
      </c>
      <c r="Q36" s="45">
        <f t="shared" si="20"/>
        <v>0</v>
      </c>
      <c r="R36" s="45">
        <f t="shared" si="20"/>
        <v>0</v>
      </c>
      <c r="S36" s="45">
        <f t="shared" si="20"/>
        <v>0</v>
      </c>
    </row>
    <row r="37" spans="1:20" ht="140.4" hidden="1" x14ac:dyDescent="0.3">
      <c r="A37" s="9" t="s">
        <v>52</v>
      </c>
      <c r="B37" s="10" t="s">
        <v>53</v>
      </c>
      <c r="C37" s="45">
        <f>D37+E37</f>
        <v>0</v>
      </c>
      <c r="D37" s="45">
        <v>0</v>
      </c>
      <c r="E37" s="45">
        <v>0</v>
      </c>
      <c r="F37" s="45">
        <v>0</v>
      </c>
      <c r="G37" s="45">
        <v>0</v>
      </c>
      <c r="H37" s="45">
        <f>I37</f>
        <v>0</v>
      </c>
      <c r="I37" s="45">
        <v>0</v>
      </c>
      <c r="J37" s="45">
        <v>0</v>
      </c>
      <c r="K37" s="45">
        <v>0</v>
      </c>
      <c r="L37" s="45">
        <f>M37+N37</f>
        <v>0</v>
      </c>
      <c r="M37" s="45">
        <v>0</v>
      </c>
      <c r="N37" s="45">
        <v>0</v>
      </c>
      <c r="O37" s="45">
        <v>0</v>
      </c>
      <c r="P37" s="45">
        <f>H37-L37</f>
        <v>0</v>
      </c>
      <c r="Q37" s="45">
        <f>I37-M37</f>
        <v>0</v>
      </c>
      <c r="R37" s="45">
        <f>J37-N37</f>
        <v>0</v>
      </c>
      <c r="S37" s="45">
        <f>K37-O37</f>
        <v>0</v>
      </c>
    </row>
    <row r="38" spans="1:20" s="11" customFormat="1" ht="52.2" customHeight="1" x14ac:dyDescent="0.3">
      <c r="A38" s="114" t="s">
        <v>62</v>
      </c>
      <c r="B38" s="114"/>
      <c r="C38" s="44">
        <f>D38+E38</f>
        <v>109834.37699999999</v>
      </c>
      <c r="D38" s="44">
        <f>D11+D25+D35</f>
        <v>94608.67</v>
      </c>
      <c r="E38" s="44">
        <f>E11+E25</f>
        <v>15225.707</v>
      </c>
      <c r="F38" s="44">
        <f>F11+F25+F35</f>
        <v>0</v>
      </c>
      <c r="G38" s="44">
        <f>G11+G25+G35</f>
        <v>21616.17</v>
      </c>
      <c r="H38" s="44">
        <f>I38+J38</f>
        <v>36278.308239999998</v>
      </c>
      <c r="I38" s="44">
        <f>I11+I25+I35</f>
        <v>21754.013849999999</v>
      </c>
      <c r="J38" s="44">
        <f>J11+J25</f>
        <v>14524.294390000001</v>
      </c>
      <c r="K38" s="44">
        <f t="shared" ref="K38:S38" si="21">K11+K25+K35</f>
        <v>0</v>
      </c>
      <c r="L38" s="44">
        <f t="shared" si="21"/>
        <v>18283.871050000002</v>
      </c>
      <c r="M38" s="44">
        <f t="shared" si="21"/>
        <v>17911.635890000001</v>
      </c>
      <c r="N38" s="44">
        <f t="shared" si="21"/>
        <v>372.23516000000001</v>
      </c>
      <c r="O38" s="44">
        <f t="shared" si="21"/>
        <v>0</v>
      </c>
      <c r="P38" s="44">
        <f t="shared" si="21"/>
        <v>17992.904190000001</v>
      </c>
      <c r="Q38" s="44">
        <f t="shared" si="21"/>
        <v>3842.3779600000007</v>
      </c>
      <c r="R38" s="44">
        <f t="shared" si="21"/>
        <v>14152.059229999999</v>
      </c>
      <c r="S38" s="44">
        <f t="shared" si="21"/>
        <v>0</v>
      </c>
    </row>
    <row r="39" spans="1:20" s="11" customFormat="1" ht="24" customHeight="1" x14ac:dyDescent="0.3">
      <c r="A39" s="7" t="s">
        <v>54</v>
      </c>
      <c r="B39" s="8" t="s">
        <v>55</v>
      </c>
      <c r="C39" s="44">
        <f>C40+C41+C42+C43</f>
        <v>115644.36</v>
      </c>
      <c r="D39" s="44">
        <f>D40+D41+D42+D43</f>
        <v>100344.36</v>
      </c>
      <c r="E39" s="44">
        <f>E40+E41+E42+E43</f>
        <v>15300</v>
      </c>
      <c r="F39" s="44">
        <f>F40+F41+F42+F43</f>
        <v>15300</v>
      </c>
      <c r="G39" s="44">
        <f>G40+G41+G42+G43</f>
        <v>23742.18</v>
      </c>
      <c r="H39" s="44">
        <f t="shared" ref="H39:O39" si="22">H40+H41+H42+H43</f>
        <v>23619.5</v>
      </c>
      <c r="I39" s="44">
        <f t="shared" si="22"/>
        <v>23619.5</v>
      </c>
      <c r="J39" s="44">
        <f t="shared" si="22"/>
        <v>0</v>
      </c>
      <c r="K39" s="44">
        <f t="shared" si="22"/>
        <v>0</v>
      </c>
      <c r="L39" s="44">
        <f t="shared" si="22"/>
        <v>19914.2</v>
      </c>
      <c r="M39" s="44">
        <f t="shared" si="22"/>
        <v>19914.2</v>
      </c>
      <c r="N39" s="44">
        <f t="shared" si="22"/>
        <v>0</v>
      </c>
      <c r="O39" s="44">
        <f t="shared" si="22"/>
        <v>0</v>
      </c>
      <c r="P39" s="44">
        <f>P40+P41+P42+P43</f>
        <v>3705.2999999999993</v>
      </c>
      <c r="Q39" s="44">
        <f>Q40+Q41+Q42+Q43</f>
        <v>3705.2999999999993</v>
      </c>
      <c r="R39" s="44">
        <f>R40+R41+R42+R43</f>
        <v>0</v>
      </c>
      <c r="S39" s="44">
        <f>S40+S41+S42+S43</f>
        <v>0</v>
      </c>
    </row>
    <row r="40" spans="1:20" ht="31.2" x14ac:dyDescent="0.3">
      <c r="A40" s="9" t="s">
        <v>56</v>
      </c>
      <c r="B40" s="10" t="s">
        <v>57</v>
      </c>
      <c r="C40" s="45">
        <f>D40+E40</f>
        <v>95351</v>
      </c>
      <c r="D40" s="45">
        <v>95351</v>
      </c>
      <c r="E40" s="45">
        <v>0</v>
      </c>
      <c r="F40" s="45">
        <v>0</v>
      </c>
      <c r="G40" s="45">
        <v>23619.5</v>
      </c>
      <c r="H40" s="45">
        <f>I40</f>
        <v>23619.5</v>
      </c>
      <c r="I40" s="45">
        <v>23619.5</v>
      </c>
      <c r="J40" s="45">
        <v>0</v>
      </c>
      <c r="K40" s="45">
        <v>0</v>
      </c>
      <c r="L40" s="45">
        <f>M40+N40</f>
        <v>19914.2</v>
      </c>
      <c r="M40" s="45">
        <v>19914.2</v>
      </c>
      <c r="N40" s="45">
        <v>0</v>
      </c>
      <c r="O40" s="45">
        <v>0</v>
      </c>
      <c r="P40" s="45">
        <f t="shared" ref="P40:Q43" si="23">H40-L40</f>
        <v>3705.2999999999993</v>
      </c>
      <c r="Q40" s="45">
        <f t="shared" si="23"/>
        <v>3705.2999999999993</v>
      </c>
      <c r="R40" s="45">
        <v>0</v>
      </c>
      <c r="S40" s="45">
        <v>0</v>
      </c>
    </row>
    <row r="41" spans="1:20" ht="88.8" customHeight="1" x14ac:dyDescent="0.3">
      <c r="A41" s="9">
        <v>41053400</v>
      </c>
      <c r="B41" s="10" t="s">
        <v>140</v>
      </c>
      <c r="C41" s="45">
        <f>D41+E41</f>
        <v>15300</v>
      </c>
      <c r="D41" s="45">
        <v>0</v>
      </c>
      <c r="E41" s="45">
        <v>15300</v>
      </c>
      <c r="F41" s="45">
        <v>15300</v>
      </c>
      <c r="G41" s="45">
        <v>0</v>
      </c>
      <c r="H41" s="45">
        <f>I41+J41</f>
        <v>0</v>
      </c>
      <c r="I41" s="45">
        <v>0</v>
      </c>
      <c r="J41" s="45">
        <v>0</v>
      </c>
      <c r="K41" s="45">
        <v>0</v>
      </c>
      <c r="L41" s="45">
        <f>M41+N41</f>
        <v>0</v>
      </c>
      <c r="M41" s="45">
        <v>0</v>
      </c>
      <c r="N41" s="45">
        <v>0</v>
      </c>
      <c r="O41" s="45">
        <v>0</v>
      </c>
      <c r="P41" s="45">
        <f t="shared" si="23"/>
        <v>0</v>
      </c>
      <c r="Q41" s="45">
        <f t="shared" si="23"/>
        <v>0</v>
      </c>
      <c r="R41" s="45">
        <v>0</v>
      </c>
      <c r="S41" s="45">
        <v>0</v>
      </c>
    </row>
    <row r="42" spans="1:20" ht="31.2" x14ac:dyDescent="0.3">
      <c r="A42" s="9">
        <v>41053900</v>
      </c>
      <c r="B42" s="10" t="s">
        <v>129</v>
      </c>
      <c r="C42" s="45">
        <f>D42+E42</f>
        <v>4993.3599999999997</v>
      </c>
      <c r="D42" s="45">
        <v>4993.3599999999997</v>
      </c>
      <c r="E42" s="45">
        <v>0</v>
      </c>
      <c r="F42" s="45">
        <v>0</v>
      </c>
      <c r="G42" s="45">
        <v>122.68</v>
      </c>
      <c r="H42" s="45">
        <f>I42+J42</f>
        <v>0</v>
      </c>
      <c r="I42" s="45">
        <v>0</v>
      </c>
      <c r="J42" s="45">
        <v>0</v>
      </c>
      <c r="K42" s="45">
        <v>0</v>
      </c>
      <c r="L42" s="45">
        <f>M42+N42</f>
        <v>0</v>
      </c>
      <c r="M42" s="45">
        <v>0</v>
      </c>
      <c r="N42" s="45">
        <v>0</v>
      </c>
      <c r="O42" s="45">
        <v>0</v>
      </c>
      <c r="P42" s="45">
        <f t="shared" si="23"/>
        <v>0</v>
      </c>
      <c r="Q42" s="45">
        <f t="shared" si="23"/>
        <v>0</v>
      </c>
      <c r="R42" s="45">
        <v>0</v>
      </c>
      <c r="S42" s="45">
        <v>0</v>
      </c>
    </row>
    <row r="43" spans="1:20" ht="391.2" hidden="1" customHeight="1" x14ac:dyDescent="0.3">
      <c r="A43" s="9">
        <v>41050200</v>
      </c>
      <c r="B43" s="22" t="s">
        <v>134</v>
      </c>
      <c r="C43" s="45">
        <f>D43+E43</f>
        <v>0</v>
      </c>
      <c r="D43" s="45"/>
      <c r="E43" s="45">
        <v>0</v>
      </c>
      <c r="F43" s="45">
        <v>0</v>
      </c>
      <c r="G43" s="45"/>
      <c r="H43" s="45">
        <f>I43</f>
        <v>0</v>
      </c>
      <c r="I43" s="45"/>
      <c r="J43" s="45">
        <v>0</v>
      </c>
      <c r="K43" s="45">
        <v>0</v>
      </c>
      <c r="L43" s="45">
        <f>M43+N43</f>
        <v>0</v>
      </c>
      <c r="M43" s="45"/>
      <c r="N43" s="45">
        <v>0</v>
      </c>
      <c r="O43" s="45">
        <v>0</v>
      </c>
      <c r="P43" s="45">
        <f t="shared" si="23"/>
        <v>0</v>
      </c>
      <c r="Q43" s="45">
        <f t="shared" si="23"/>
        <v>0</v>
      </c>
      <c r="R43" s="45">
        <v>0</v>
      </c>
      <c r="S43" s="45">
        <v>0</v>
      </c>
    </row>
    <row r="44" spans="1:20" s="11" customFormat="1" ht="27.6" customHeight="1" x14ac:dyDescent="0.3">
      <c r="A44" s="115" t="s">
        <v>108</v>
      </c>
      <c r="B44" s="115"/>
      <c r="C44" s="46">
        <f>C38+C39</f>
        <v>225478.73699999999</v>
      </c>
      <c r="D44" s="57">
        <f t="shared" ref="D44:S44" si="24">D38+D39</f>
        <v>194953.03</v>
      </c>
      <c r="E44" s="57">
        <f t="shared" si="24"/>
        <v>30525.707000000002</v>
      </c>
      <c r="F44" s="57">
        <f t="shared" si="24"/>
        <v>15300</v>
      </c>
      <c r="G44" s="57">
        <f t="shared" si="24"/>
        <v>45358.35</v>
      </c>
      <c r="H44" s="57">
        <f t="shared" si="24"/>
        <v>59897.808239999998</v>
      </c>
      <c r="I44" s="57">
        <f t="shared" si="24"/>
        <v>45373.513850000003</v>
      </c>
      <c r="J44" s="57">
        <f t="shared" si="24"/>
        <v>14524.294390000001</v>
      </c>
      <c r="K44" s="46">
        <f t="shared" si="24"/>
        <v>0</v>
      </c>
      <c r="L44" s="46">
        <f t="shared" si="24"/>
        <v>38198.071049999999</v>
      </c>
      <c r="M44" s="46">
        <f t="shared" si="24"/>
        <v>37825.835890000002</v>
      </c>
      <c r="N44" s="46">
        <f t="shared" si="24"/>
        <v>372.23516000000001</v>
      </c>
      <c r="O44" s="46">
        <f t="shared" si="24"/>
        <v>0</v>
      </c>
      <c r="P44" s="46">
        <f t="shared" si="24"/>
        <v>21698.20419</v>
      </c>
      <c r="Q44" s="46">
        <f t="shared" si="24"/>
        <v>7547.67796</v>
      </c>
      <c r="R44" s="46">
        <f t="shared" si="24"/>
        <v>14152.059229999999</v>
      </c>
      <c r="S44" s="46">
        <f t="shared" si="24"/>
        <v>0</v>
      </c>
    </row>
    <row r="45" spans="1:20" ht="30" customHeight="1" x14ac:dyDescent="0.3">
      <c r="A45" s="13"/>
      <c r="B45" s="116" t="s">
        <v>107</v>
      </c>
      <c r="C45" s="1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</row>
    <row r="46" spans="1:20" ht="28.2" customHeight="1" x14ac:dyDescent="0.3">
      <c r="A46" s="18" t="s">
        <v>109</v>
      </c>
      <c r="B46" s="8" t="s">
        <v>63</v>
      </c>
      <c r="C46" s="47">
        <f>D46+E46</f>
        <v>101644.57527</v>
      </c>
      <c r="D46" s="47">
        <f>D47+D48</f>
        <v>87484.76</v>
      </c>
      <c r="E46" s="47">
        <f t="shared" ref="E46:S46" si="25">E47+E48</f>
        <v>14159.815270000001</v>
      </c>
      <c r="F46" s="47">
        <f t="shared" si="25"/>
        <v>0</v>
      </c>
      <c r="G46" s="47">
        <f t="shared" si="25"/>
        <v>25548.67</v>
      </c>
      <c r="H46" s="47">
        <f t="shared" si="25"/>
        <v>39568.859360000002</v>
      </c>
      <c r="I46" s="47">
        <f t="shared" si="25"/>
        <v>25409.591090000002</v>
      </c>
      <c r="J46" s="47">
        <f t="shared" si="25"/>
        <v>14159.26827</v>
      </c>
      <c r="K46" s="47">
        <f t="shared" si="25"/>
        <v>0</v>
      </c>
      <c r="L46" s="47">
        <f t="shared" si="25"/>
        <v>21699.532609999998</v>
      </c>
      <c r="M46" s="47">
        <f t="shared" si="25"/>
        <v>21699.532609999998</v>
      </c>
      <c r="N46" s="47">
        <f t="shared" si="25"/>
        <v>0</v>
      </c>
      <c r="O46" s="47">
        <f t="shared" si="25"/>
        <v>0</v>
      </c>
      <c r="P46" s="47">
        <f t="shared" si="25"/>
        <v>17869.326750000004</v>
      </c>
      <c r="Q46" s="47">
        <f t="shared" si="25"/>
        <v>3710.058480000002</v>
      </c>
      <c r="R46" s="47">
        <f t="shared" si="25"/>
        <v>14159.26827</v>
      </c>
      <c r="S46" s="47">
        <f t="shared" si="25"/>
        <v>0</v>
      </c>
    </row>
    <row r="47" spans="1:20" ht="87" customHeight="1" x14ac:dyDescent="0.3">
      <c r="A47" s="19" t="s">
        <v>91</v>
      </c>
      <c r="B47" s="10" t="s">
        <v>64</v>
      </c>
      <c r="C47" s="48">
        <f t="shared" ref="C47:D89" si="26">D47+E47</f>
        <v>101403.48027</v>
      </c>
      <c r="D47" s="48">
        <v>87243.664999999994</v>
      </c>
      <c r="E47" s="48">
        <f>0.547+14159.26827</f>
        <v>14159.815270000001</v>
      </c>
      <c r="F47" s="48">
        <v>0</v>
      </c>
      <c r="G47" s="48">
        <v>25349.695</v>
      </c>
      <c r="H47" s="48">
        <f>I47+J47</f>
        <v>39369.884610000001</v>
      </c>
      <c r="I47" s="48">
        <v>25210.61634</v>
      </c>
      <c r="J47" s="48">
        <v>14159.26827</v>
      </c>
      <c r="K47" s="48">
        <v>0</v>
      </c>
      <c r="L47" s="48">
        <f>M47+N47</f>
        <v>21699.532609999998</v>
      </c>
      <c r="M47" s="48">
        <v>21699.532609999998</v>
      </c>
      <c r="N47" s="48">
        <v>0</v>
      </c>
      <c r="O47" s="48">
        <v>0</v>
      </c>
      <c r="P47" s="48">
        <f>Q47+R47</f>
        <v>17670.352000000003</v>
      </c>
      <c r="Q47" s="48">
        <f t="shared" ref="Q47:S62" si="27">I47-M47</f>
        <v>3511.0837300000021</v>
      </c>
      <c r="R47" s="48">
        <f t="shared" si="27"/>
        <v>14159.26827</v>
      </c>
      <c r="S47" s="48">
        <f t="shared" si="27"/>
        <v>0</v>
      </c>
      <c r="T47" s="50"/>
    </row>
    <row r="48" spans="1:20" ht="46.2" customHeight="1" x14ac:dyDescent="0.3">
      <c r="A48" s="43" t="s">
        <v>141</v>
      </c>
      <c r="B48" s="10" t="s">
        <v>142</v>
      </c>
      <c r="C48" s="48">
        <f t="shared" si="26"/>
        <v>241.095</v>
      </c>
      <c r="D48" s="48">
        <v>241.095</v>
      </c>
      <c r="E48" s="48">
        <v>0</v>
      </c>
      <c r="F48" s="48">
        <v>0</v>
      </c>
      <c r="G48" s="48">
        <v>198.97499999999999</v>
      </c>
      <c r="H48" s="48">
        <f>I48+J48</f>
        <v>198.97475</v>
      </c>
      <c r="I48" s="48">
        <v>198.97475</v>
      </c>
      <c r="J48" s="48">
        <v>0</v>
      </c>
      <c r="K48" s="48">
        <v>0</v>
      </c>
      <c r="L48" s="48">
        <f>M48+N48</f>
        <v>0</v>
      </c>
      <c r="M48" s="48">
        <v>0</v>
      </c>
      <c r="N48" s="48">
        <v>0</v>
      </c>
      <c r="O48" s="48">
        <v>0</v>
      </c>
      <c r="P48" s="48">
        <f>Q48+R48</f>
        <v>198.97475</v>
      </c>
      <c r="Q48" s="48">
        <f t="shared" si="27"/>
        <v>198.97475</v>
      </c>
      <c r="R48" s="48">
        <f t="shared" si="27"/>
        <v>0</v>
      </c>
      <c r="S48" s="48">
        <f t="shared" si="27"/>
        <v>0</v>
      </c>
      <c r="T48" s="50"/>
    </row>
    <row r="49" spans="1:20" ht="51.6" customHeight="1" x14ac:dyDescent="0.3">
      <c r="A49" s="18" t="s">
        <v>110</v>
      </c>
      <c r="B49" s="8" t="s">
        <v>65</v>
      </c>
      <c r="C49" s="47">
        <f t="shared" si="26"/>
        <v>45940.963679999993</v>
      </c>
      <c r="D49" s="47">
        <f>D50+D53+D57+D59</f>
        <v>44879.039999999994</v>
      </c>
      <c r="E49" s="47">
        <f>E50+E53+E57+E59</f>
        <v>1061.9236800000001</v>
      </c>
      <c r="F49" s="47">
        <f t="shared" ref="F49:P49" si="28">F50+F53+F57+F59</f>
        <v>0</v>
      </c>
      <c r="G49" s="47">
        <f>G50+G53+G57+G59</f>
        <v>16421.353999999999</v>
      </c>
      <c r="H49" s="47">
        <f t="shared" si="28"/>
        <v>16791.441999999999</v>
      </c>
      <c r="I49" s="47">
        <f t="shared" si="28"/>
        <v>16421.100839999999</v>
      </c>
      <c r="J49" s="47">
        <f t="shared" si="28"/>
        <v>370.34116</v>
      </c>
      <c r="K49" s="47">
        <f t="shared" si="28"/>
        <v>0</v>
      </c>
      <c r="L49" s="47">
        <f t="shared" si="28"/>
        <v>10081.29081</v>
      </c>
      <c r="M49" s="47">
        <f>M50+M53+M57+M59</f>
        <v>9719.0980200000013</v>
      </c>
      <c r="N49" s="47">
        <f t="shared" si="28"/>
        <v>362.19279</v>
      </c>
      <c r="O49" s="47">
        <f t="shared" si="28"/>
        <v>0</v>
      </c>
      <c r="P49" s="47">
        <f t="shared" si="28"/>
        <v>6710.1511899999996</v>
      </c>
      <c r="Q49" s="47">
        <f t="shared" si="27"/>
        <v>6702.0028199999979</v>
      </c>
      <c r="R49" s="47">
        <f t="shared" si="27"/>
        <v>8.1483699999999999</v>
      </c>
      <c r="S49" s="47">
        <f t="shared" si="27"/>
        <v>0</v>
      </c>
    </row>
    <row r="50" spans="1:20" ht="115.2" customHeight="1" x14ac:dyDescent="0.3">
      <c r="A50" s="14">
        <v>3100</v>
      </c>
      <c r="B50" s="8" t="s">
        <v>66</v>
      </c>
      <c r="C50" s="47">
        <f t="shared" si="26"/>
        <v>45019.763679999996</v>
      </c>
      <c r="D50" s="47">
        <f>D51+D52</f>
        <v>43957.84</v>
      </c>
      <c r="E50" s="47">
        <f>E51+E52</f>
        <v>1061.9236800000001</v>
      </c>
      <c r="F50" s="47">
        <f t="shared" ref="F50:P50" si="29">F51+F52</f>
        <v>0</v>
      </c>
      <c r="G50" s="47">
        <f t="shared" si="29"/>
        <v>16257.523999999999</v>
      </c>
      <c r="H50" s="47">
        <f t="shared" si="29"/>
        <v>16627.852739999998</v>
      </c>
      <c r="I50" s="47">
        <f t="shared" si="29"/>
        <v>16257.51158</v>
      </c>
      <c r="J50" s="47">
        <f t="shared" si="29"/>
        <v>370.34116</v>
      </c>
      <c r="K50" s="47">
        <f t="shared" si="29"/>
        <v>0</v>
      </c>
      <c r="L50" s="47">
        <f t="shared" si="29"/>
        <v>9975.3698100000001</v>
      </c>
      <c r="M50" s="47">
        <f t="shared" si="29"/>
        <v>9613.177020000001</v>
      </c>
      <c r="N50" s="47">
        <f t="shared" si="29"/>
        <v>362.19279</v>
      </c>
      <c r="O50" s="47">
        <f t="shared" si="29"/>
        <v>0</v>
      </c>
      <c r="P50" s="47">
        <f t="shared" si="29"/>
        <v>6652.4829299999992</v>
      </c>
      <c r="Q50" s="47">
        <f t="shared" si="27"/>
        <v>6644.3345599999993</v>
      </c>
      <c r="R50" s="47">
        <f t="shared" si="27"/>
        <v>8.1483699999999999</v>
      </c>
      <c r="S50" s="47">
        <f t="shared" si="27"/>
        <v>0</v>
      </c>
    </row>
    <row r="51" spans="1:20" ht="117.6" customHeight="1" x14ac:dyDescent="0.3">
      <c r="A51" s="19" t="s">
        <v>92</v>
      </c>
      <c r="B51" s="20" t="s">
        <v>67</v>
      </c>
      <c r="C51" s="48">
        <f t="shared" si="26"/>
        <v>37197.501459999999</v>
      </c>
      <c r="D51" s="48">
        <v>36142.6</v>
      </c>
      <c r="E51" s="48">
        <v>1054.90146</v>
      </c>
      <c r="F51" s="48">
        <v>0</v>
      </c>
      <c r="G51" s="48">
        <v>13820.107</v>
      </c>
      <c r="H51" s="48">
        <f t="shared" ref="H51:H56" si="30">I51+J51</f>
        <v>14183.418309999999</v>
      </c>
      <c r="I51" s="48">
        <v>13820.09937</v>
      </c>
      <c r="J51" s="48">
        <v>363.31894</v>
      </c>
      <c r="K51" s="48">
        <v>0</v>
      </c>
      <c r="L51" s="48">
        <f t="shared" ref="L51:L56" si="31">M51+N51</f>
        <v>8303.1419399999995</v>
      </c>
      <c r="M51" s="48">
        <v>7983.8470500000003</v>
      </c>
      <c r="N51" s="48">
        <v>319.29489000000001</v>
      </c>
      <c r="O51" s="48">
        <v>0</v>
      </c>
      <c r="P51" s="48">
        <f>H51-L51</f>
        <v>5880.2763699999996</v>
      </c>
      <c r="Q51" s="48">
        <f t="shared" si="27"/>
        <v>5836.2523199999996</v>
      </c>
      <c r="R51" s="48">
        <f t="shared" si="27"/>
        <v>44.024049999999988</v>
      </c>
      <c r="S51" s="48">
        <f t="shared" si="27"/>
        <v>0</v>
      </c>
      <c r="T51" s="51"/>
    </row>
    <row r="52" spans="1:20" ht="64.8" customHeight="1" x14ac:dyDescent="0.3">
      <c r="A52" s="19" t="s">
        <v>93</v>
      </c>
      <c r="B52" s="20" t="s">
        <v>68</v>
      </c>
      <c r="C52" s="48">
        <f t="shared" si="26"/>
        <v>7822.2622199999996</v>
      </c>
      <c r="D52" s="48">
        <v>7815.24</v>
      </c>
      <c r="E52" s="48">
        <v>7.0222199999999999</v>
      </c>
      <c r="F52" s="48">
        <v>0</v>
      </c>
      <c r="G52" s="48">
        <v>2437.4169999999999</v>
      </c>
      <c r="H52" s="48">
        <f t="shared" si="30"/>
        <v>2444.4344299999998</v>
      </c>
      <c r="I52" s="48">
        <v>2437.41221</v>
      </c>
      <c r="J52" s="48">
        <v>7.0222199999999999</v>
      </c>
      <c r="K52" s="48">
        <v>0</v>
      </c>
      <c r="L52" s="48">
        <f t="shared" si="31"/>
        <v>1672.2278699999999</v>
      </c>
      <c r="M52" s="48">
        <v>1629.32997</v>
      </c>
      <c r="N52" s="48">
        <v>42.8979</v>
      </c>
      <c r="O52" s="48">
        <v>0</v>
      </c>
      <c r="P52" s="48">
        <f>Q52+R52</f>
        <v>772.20655999999997</v>
      </c>
      <c r="Q52" s="48">
        <f t="shared" si="27"/>
        <v>808.08223999999996</v>
      </c>
      <c r="R52" s="48">
        <f t="shared" si="27"/>
        <v>-35.875680000000003</v>
      </c>
      <c r="S52" s="48">
        <f t="shared" si="27"/>
        <v>0</v>
      </c>
      <c r="T52" s="51"/>
    </row>
    <row r="53" spans="1:20" ht="67.8" customHeight="1" x14ac:dyDescent="0.3">
      <c r="A53" s="14">
        <v>3110</v>
      </c>
      <c r="B53" s="12" t="s">
        <v>69</v>
      </c>
      <c r="C53" s="47">
        <f t="shared" si="26"/>
        <v>42</v>
      </c>
      <c r="D53" s="47">
        <f>D54+D55+D56</f>
        <v>42</v>
      </c>
      <c r="E53" s="47">
        <f t="shared" ref="E53:G53" si="32">E54+E55+E56</f>
        <v>0</v>
      </c>
      <c r="F53" s="47">
        <f t="shared" si="32"/>
        <v>0</v>
      </c>
      <c r="G53" s="47">
        <f t="shared" si="32"/>
        <v>41.563000000000002</v>
      </c>
      <c r="H53" s="47">
        <f t="shared" si="30"/>
        <v>41.5625</v>
      </c>
      <c r="I53" s="47">
        <f>I54+I55+I56</f>
        <v>41.5625</v>
      </c>
      <c r="J53" s="47">
        <f t="shared" ref="J53:K53" si="33">J54+J55+J56</f>
        <v>0</v>
      </c>
      <c r="K53" s="47">
        <f t="shared" si="33"/>
        <v>0</v>
      </c>
      <c r="L53" s="47">
        <f t="shared" si="31"/>
        <v>0</v>
      </c>
      <c r="M53" s="47">
        <f>M54+M55+M56</f>
        <v>0</v>
      </c>
      <c r="N53" s="47">
        <f t="shared" ref="N53:O53" si="34">N54+N55+N56</f>
        <v>0</v>
      </c>
      <c r="O53" s="47">
        <f t="shared" si="34"/>
        <v>0</v>
      </c>
      <c r="P53" s="47">
        <f>H53-L53</f>
        <v>41.5625</v>
      </c>
      <c r="Q53" s="47">
        <f t="shared" si="27"/>
        <v>41.5625</v>
      </c>
      <c r="R53" s="47">
        <f t="shared" si="27"/>
        <v>0</v>
      </c>
      <c r="S53" s="47">
        <f t="shared" si="27"/>
        <v>0</v>
      </c>
      <c r="T53" s="51"/>
    </row>
    <row r="54" spans="1:20" ht="138" hidden="1" customHeight="1" x14ac:dyDescent="0.3">
      <c r="A54" s="19" t="s">
        <v>94</v>
      </c>
      <c r="B54" s="20" t="s">
        <v>127</v>
      </c>
      <c r="C54" s="48">
        <f t="shared" si="26"/>
        <v>0</v>
      </c>
      <c r="D54" s="48">
        <v>0</v>
      </c>
      <c r="E54" s="48">
        <v>0</v>
      </c>
      <c r="F54" s="48">
        <v>0</v>
      </c>
      <c r="G54" s="48">
        <v>0</v>
      </c>
      <c r="H54" s="48">
        <f t="shared" si="30"/>
        <v>0</v>
      </c>
      <c r="I54" s="48">
        <v>0</v>
      </c>
      <c r="J54" s="48">
        <v>0</v>
      </c>
      <c r="K54" s="48">
        <v>0</v>
      </c>
      <c r="L54" s="48">
        <f t="shared" si="31"/>
        <v>0</v>
      </c>
      <c r="M54" s="48">
        <v>0</v>
      </c>
      <c r="N54" s="48">
        <v>0</v>
      </c>
      <c r="O54" s="48">
        <v>0</v>
      </c>
      <c r="P54" s="48">
        <f>Q54+R54</f>
        <v>0</v>
      </c>
      <c r="Q54" s="48">
        <f t="shared" si="27"/>
        <v>0</v>
      </c>
      <c r="R54" s="48">
        <f t="shared" si="27"/>
        <v>0</v>
      </c>
      <c r="S54" s="48">
        <f t="shared" si="27"/>
        <v>0</v>
      </c>
      <c r="T54" s="51"/>
    </row>
    <row r="55" spans="1:20" ht="63.6" customHeight="1" x14ac:dyDescent="0.3">
      <c r="A55" s="19" t="s">
        <v>95</v>
      </c>
      <c r="B55" s="20" t="s">
        <v>70</v>
      </c>
      <c r="C55" s="48">
        <f t="shared" si="26"/>
        <v>42</v>
      </c>
      <c r="D55" s="48">
        <v>42</v>
      </c>
      <c r="E55" s="48">
        <v>0</v>
      </c>
      <c r="F55" s="48">
        <v>0</v>
      </c>
      <c r="G55" s="48">
        <v>41.563000000000002</v>
      </c>
      <c r="H55" s="48">
        <f t="shared" si="30"/>
        <v>41.5625</v>
      </c>
      <c r="I55" s="48">
        <v>41.5625</v>
      </c>
      <c r="J55" s="48">
        <v>0</v>
      </c>
      <c r="K55" s="48">
        <v>0</v>
      </c>
      <c r="L55" s="48">
        <f t="shared" si="31"/>
        <v>0</v>
      </c>
      <c r="M55" s="48">
        <v>0</v>
      </c>
      <c r="N55" s="48">
        <v>0</v>
      </c>
      <c r="O55" s="48">
        <v>0</v>
      </c>
      <c r="P55" s="48">
        <f>Q55+R55</f>
        <v>41.5625</v>
      </c>
      <c r="Q55" s="48">
        <f t="shared" si="27"/>
        <v>41.5625</v>
      </c>
      <c r="R55" s="48">
        <f t="shared" si="27"/>
        <v>0</v>
      </c>
      <c r="S55" s="48">
        <f t="shared" si="27"/>
        <v>0</v>
      </c>
      <c r="T55" s="51"/>
    </row>
    <row r="56" spans="1:20" ht="138" hidden="1" customHeight="1" x14ac:dyDescent="0.3">
      <c r="A56" s="43" t="s">
        <v>125</v>
      </c>
      <c r="B56" s="20" t="s">
        <v>126</v>
      </c>
      <c r="C56" s="48">
        <f t="shared" si="26"/>
        <v>0</v>
      </c>
      <c r="D56" s="48">
        <v>0</v>
      </c>
      <c r="E56" s="48">
        <v>0</v>
      </c>
      <c r="F56" s="48">
        <v>0</v>
      </c>
      <c r="G56" s="48">
        <v>0</v>
      </c>
      <c r="H56" s="48">
        <f t="shared" si="30"/>
        <v>0</v>
      </c>
      <c r="I56" s="48">
        <v>0</v>
      </c>
      <c r="J56" s="48">
        <v>0</v>
      </c>
      <c r="K56" s="48">
        <v>0</v>
      </c>
      <c r="L56" s="49">
        <f t="shared" si="31"/>
        <v>0</v>
      </c>
      <c r="M56" s="49">
        <v>0</v>
      </c>
      <c r="N56" s="48">
        <v>0</v>
      </c>
      <c r="O56" s="48">
        <v>0</v>
      </c>
      <c r="P56" s="48">
        <f>Q56+R56</f>
        <v>0</v>
      </c>
      <c r="Q56" s="48">
        <f t="shared" si="27"/>
        <v>0</v>
      </c>
      <c r="R56" s="48">
        <f t="shared" si="27"/>
        <v>0</v>
      </c>
      <c r="S56" s="48">
        <f t="shared" si="27"/>
        <v>0</v>
      </c>
      <c r="T56" s="51"/>
    </row>
    <row r="57" spans="1:20" ht="98.4" hidden="1" customHeight="1" x14ac:dyDescent="0.3">
      <c r="A57" s="14">
        <v>3220</v>
      </c>
      <c r="B57" s="12" t="s">
        <v>71</v>
      </c>
      <c r="C57" s="47">
        <f t="shared" si="26"/>
        <v>0</v>
      </c>
      <c r="D57" s="47">
        <f>D58</f>
        <v>0</v>
      </c>
      <c r="E57" s="47">
        <f>E58</f>
        <v>0</v>
      </c>
      <c r="F57" s="47">
        <f t="shared" ref="F57:G57" si="35">F58</f>
        <v>0</v>
      </c>
      <c r="G57" s="47">
        <f t="shared" si="35"/>
        <v>0</v>
      </c>
      <c r="H57" s="47">
        <f>H58</f>
        <v>0</v>
      </c>
      <c r="I57" s="47">
        <f t="shared" ref="I57:O57" si="36">I58</f>
        <v>0</v>
      </c>
      <c r="J57" s="47">
        <f t="shared" si="36"/>
        <v>0</v>
      </c>
      <c r="K57" s="47">
        <f t="shared" si="36"/>
        <v>0</v>
      </c>
      <c r="L57" s="47">
        <f t="shared" si="36"/>
        <v>0</v>
      </c>
      <c r="M57" s="47">
        <f t="shared" si="36"/>
        <v>0</v>
      </c>
      <c r="N57" s="47">
        <f t="shared" si="36"/>
        <v>0</v>
      </c>
      <c r="O57" s="47">
        <f t="shared" si="36"/>
        <v>0</v>
      </c>
      <c r="P57" s="47">
        <f>P58</f>
        <v>0</v>
      </c>
      <c r="Q57" s="47">
        <f t="shared" si="27"/>
        <v>0</v>
      </c>
      <c r="R57" s="47">
        <f t="shared" si="27"/>
        <v>0</v>
      </c>
      <c r="S57" s="47">
        <f t="shared" si="27"/>
        <v>0</v>
      </c>
      <c r="T57" s="51"/>
    </row>
    <row r="58" spans="1:20" ht="337.2" hidden="1" customHeight="1" x14ac:dyDescent="0.3">
      <c r="A58" s="43" t="s">
        <v>136</v>
      </c>
      <c r="B58" s="21" t="s">
        <v>135</v>
      </c>
      <c r="C58" s="48">
        <f t="shared" si="26"/>
        <v>0</v>
      </c>
      <c r="D58" s="48">
        <v>0</v>
      </c>
      <c r="E58" s="48">
        <v>0</v>
      </c>
      <c r="F58" s="48">
        <v>0</v>
      </c>
      <c r="G58" s="48">
        <v>0</v>
      </c>
      <c r="H58" s="48">
        <f>I58+J58</f>
        <v>0</v>
      </c>
      <c r="I58" s="48">
        <v>0</v>
      </c>
      <c r="J58" s="48">
        <v>0</v>
      </c>
      <c r="K58" s="48">
        <v>0</v>
      </c>
      <c r="L58" s="48">
        <f>M58+N58</f>
        <v>0</v>
      </c>
      <c r="M58" s="48">
        <v>0</v>
      </c>
      <c r="N58" s="48">
        <v>0</v>
      </c>
      <c r="O58" s="48">
        <v>0</v>
      </c>
      <c r="P58" s="48">
        <f>Q58+R58</f>
        <v>0</v>
      </c>
      <c r="Q58" s="48">
        <f t="shared" si="27"/>
        <v>0</v>
      </c>
      <c r="R58" s="48">
        <f t="shared" si="27"/>
        <v>0</v>
      </c>
      <c r="S58" s="48">
        <f t="shared" si="27"/>
        <v>0</v>
      </c>
      <c r="T58" s="51"/>
    </row>
    <row r="59" spans="1:20" ht="23.4" customHeight="1" x14ac:dyDescent="0.3">
      <c r="A59" s="14">
        <v>3240</v>
      </c>
      <c r="B59" s="12" t="s">
        <v>72</v>
      </c>
      <c r="C59" s="47">
        <f t="shared" si="26"/>
        <v>879.2</v>
      </c>
      <c r="D59" s="47">
        <f>D60+D61</f>
        <v>879.2</v>
      </c>
      <c r="E59" s="47">
        <f>E60+E61</f>
        <v>0</v>
      </c>
      <c r="F59" s="47">
        <f t="shared" ref="F59:S59" si="37">F60+F61</f>
        <v>0</v>
      </c>
      <c r="G59" s="47">
        <f t="shared" si="37"/>
        <v>122.267</v>
      </c>
      <c r="H59" s="47">
        <f t="shared" si="37"/>
        <v>122.02676</v>
      </c>
      <c r="I59" s="47">
        <f t="shared" si="37"/>
        <v>122.02676</v>
      </c>
      <c r="J59" s="47">
        <f t="shared" si="37"/>
        <v>0</v>
      </c>
      <c r="K59" s="47">
        <f t="shared" si="37"/>
        <v>0</v>
      </c>
      <c r="L59" s="47">
        <f t="shared" si="37"/>
        <v>105.92100000000001</v>
      </c>
      <c r="M59" s="47">
        <f t="shared" si="37"/>
        <v>105.92100000000001</v>
      </c>
      <c r="N59" s="47">
        <f t="shared" si="37"/>
        <v>0</v>
      </c>
      <c r="O59" s="47">
        <f t="shared" si="37"/>
        <v>0</v>
      </c>
      <c r="P59" s="47">
        <f t="shared" si="37"/>
        <v>16.105759999999989</v>
      </c>
      <c r="Q59" s="47">
        <f t="shared" si="37"/>
        <v>16.105759999999989</v>
      </c>
      <c r="R59" s="47">
        <f t="shared" si="37"/>
        <v>0</v>
      </c>
      <c r="S59" s="47">
        <f t="shared" si="37"/>
        <v>0</v>
      </c>
      <c r="T59" s="51"/>
    </row>
    <row r="60" spans="1:20" ht="59.4" customHeight="1" x14ac:dyDescent="0.3">
      <c r="A60" s="19" t="s">
        <v>96</v>
      </c>
      <c r="B60" s="20" t="s">
        <v>146</v>
      </c>
      <c r="C60" s="48">
        <f t="shared" si="26"/>
        <v>144.6</v>
      </c>
      <c r="D60" s="48">
        <v>144.6</v>
      </c>
      <c r="E60" s="48">
        <v>0</v>
      </c>
      <c r="F60" s="48">
        <v>0</v>
      </c>
      <c r="G60" s="48">
        <v>0</v>
      </c>
      <c r="H60" s="48">
        <f>I60+J60</f>
        <v>0</v>
      </c>
      <c r="I60" s="48">
        <v>0</v>
      </c>
      <c r="J60" s="48">
        <v>0</v>
      </c>
      <c r="K60" s="48">
        <v>0</v>
      </c>
      <c r="L60" s="48">
        <f>M60+N60</f>
        <v>0</v>
      </c>
      <c r="M60" s="48">
        <v>0</v>
      </c>
      <c r="N60" s="48">
        <v>0</v>
      </c>
      <c r="O60" s="48">
        <v>0</v>
      </c>
      <c r="P60" s="48">
        <f>Q60+R60</f>
        <v>0</v>
      </c>
      <c r="Q60" s="48">
        <f t="shared" si="27"/>
        <v>0</v>
      </c>
      <c r="R60" s="48">
        <f t="shared" si="27"/>
        <v>0</v>
      </c>
      <c r="S60" s="48">
        <f t="shared" si="27"/>
        <v>0</v>
      </c>
      <c r="T60" s="51"/>
    </row>
    <row r="61" spans="1:20" ht="57" customHeight="1" x14ac:dyDescent="0.3">
      <c r="A61" s="19" t="s">
        <v>97</v>
      </c>
      <c r="B61" s="20" t="s">
        <v>146</v>
      </c>
      <c r="C61" s="48">
        <f t="shared" si="26"/>
        <v>734.6</v>
      </c>
      <c r="D61" s="48">
        <v>734.6</v>
      </c>
      <c r="E61" s="48">
        <v>0</v>
      </c>
      <c r="F61" s="48">
        <v>0</v>
      </c>
      <c r="G61" s="48">
        <v>122.267</v>
      </c>
      <c r="H61" s="48">
        <f>I61+J61</f>
        <v>122.02676</v>
      </c>
      <c r="I61" s="48">
        <v>122.02676</v>
      </c>
      <c r="J61" s="48">
        <v>0</v>
      </c>
      <c r="K61" s="48">
        <v>0</v>
      </c>
      <c r="L61" s="48">
        <f>M61+N61</f>
        <v>105.92100000000001</v>
      </c>
      <c r="M61" s="48">
        <v>105.92100000000001</v>
      </c>
      <c r="N61" s="48">
        <v>0</v>
      </c>
      <c r="O61" s="48">
        <v>0</v>
      </c>
      <c r="P61" s="48">
        <f>Q61+R61</f>
        <v>16.105759999999989</v>
      </c>
      <c r="Q61" s="48">
        <f t="shared" si="27"/>
        <v>16.105759999999989</v>
      </c>
      <c r="R61" s="48">
        <f t="shared" si="27"/>
        <v>0</v>
      </c>
      <c r="S61" s="48">
        <f t="shared" si="27"/>
        <v>0</v>
      </c>
      <c r="T61" s="51"/>
    </row>
    <row r="62" spans="1:20" ht="23.4" customHeight="1" x14ac:dyDescent="0.3">
      <c r="A62" s="14">
        <v>4000</v>
      </c>
      <c r="B62" s="12" t="s">
        <v>73</v>
      </c>
      <c r="C62" s="48">
        <f t="shared" si="26"/>
        <v>59</v>
      </c>
      <c r="D62" s="48">
        <f>D63</f>
        <v>59</v>
      </c>
      <c r="E62" s="48">
        <f>E63</f>
        <v>0</v>
      </c>
      <c r="F62" s="48">
        <f t="shared" ref="F62:O63" si="38">F63</f>
        <v>0</v>
      </c>
      <c r="G62" s="48">
        <f t="shared" si="38"/>
        <v>13.75</v>
      </c>
      <c r="H62" s="48">
        <f t="shared" si="38"/>
        <v>13.75</v>
      </c>
      <c r="I62" s="48">
        <f t="shared" si="38"/>
        <v>13.75</v>
      </c>
      <c r="J62" s="48">
        <f t="shared" si="38"/>
        <v>0</v>
      </c>
      <c r="K62" s="48">
        <f t="shared" si="38"/>
        <v>0</v>
      </c>
      <c r="L62" s="48">
        <f t="shared" si="38"/>
        <v>6</v>
      </c>
      <c r="M62" s="48">
        <f t="shared" si="38"/>
        <v>6</v>
      </c>
      <c r="N62" s="48">
        <f t="shared" si="38"/>
        <v>0</v>
      </c>
      <c r="O62" s="48">
        <f t="shared" si="38"/>
        <v>0</v>
      </c>
      <c r="P62" s="48">
        <f>P63</f>
        <v>7.75</v>
      </c>
      <c r="Q62" s="48">
        <f t="shared" si="27"/>
        <v>7.75</v>
      </c>
      <c r="R62" s="48">
        <f t="shared" si="27"/>
        <v>0</v>
      </c>
      <c r="S62" s="48">
        <f t="shared" si="27"/>
        <v>0</v>
      </c>
      <c r="T62" s="51"/>
    </row>
    <row r="63" spans="1:20" ht="46.2" customHeight="1" x14ac:dyDescent="0.3">
      <c r="A63" s="14">
        <v>4080</v>
      </c>
      <c r="B63" s="12" t="s">
        <v>74</v>
      </c>
      <c r="C63" s="47">
        <f t="shared" si="26"/>
        <v>59</v>
      </c>
      <c r="D63" s="47">
        <f>D64</f>
        <v>59</v>
      </c>
      <c r="E63" s="47">
        <f>E64</f>
        <v>0</v>
      </c>
      <c r="F63" s="47">
        <f t="shared" si="38"/>
        <v>0</v>
      </c>
      <c r="G63" s="47">
        <f t="shared" si="38"/>
        <v>13.75</v>
      </c>
      <c r="H63" s="47">
        <f t="shared" si="38"/>
        <v>13.75</v>
      </c>
      <c r="I63" s="47">
        <f>I64</f>
        <v>13.75</v>
      </c>
      <c r="J63" s="47">
        <f t="shared" si="38"/>
        <v>0</v>
      </c>
      <c r="K63" s="47">
        <f t="shared" si="38"/>
        <v>0</v>
      </c>
      <c r="L63" s="47">
        <f t="shared" si="38"/>
        <v>6</v>
      </c>
      <c r="M63" s="47">
        <f t="shared" si="38"/>
        <v>6</v>
      </c>
      <c r="N63" s="47">
        <f t="shared" si="38"/>
        <v>0</v>
      </c>
      <c r="O63" s="47">
        <f t="shared" si="38"/>
        <v>0</v>
      </c>
      <c r="P63" s="47">
        <f>P64</f>
        <v>7.75</v>
      </c>
      <c r="Q63" s="47">
        <f t="shared" ref="Q63:S89" si="39">I63-M63</f>
        <v>7.75</v>
      </c>
      <c r="R63" s="47">
        <f t="shared" si="39"/>
        <v>0</v>
      </c>
      <c r="S63" s="47">
        <f t="shared" si="39"/>
        <v>0</v>
      </c>
      <c r="T63" s="51"/>
    </row>
    <row r="64" spans="1:20" ht="40.200000000000003" customHeight="1" x14ac:dyDescent="0.3">
      <c r="A64" s="19" t="s">
        <v>98</v>
      </c>
      <c r="B64" s="20" t="s">
        <v>75</v>
      </c>
      <c r="C64" s="48">
        <f t="shared" si="26"/>
        <v>59</v>
      </c>
      <c r="D64" s="48">
        <v>59</v>
      </c>
      <c r="E64" s="48">
        <v>0</v>
      </c>
      <c r="F64" s="48">
        <v>0</v>
      </c>
      <c r="G64" s="48">
        <v>13.75</v>
      </c>
      <c r="H64" s="48">
        <f>I64+J64</f>
        <v>13.75</v>
      </c>
      <c r="I64" s="48">
        <v>13.75</v>
      </c>
      <c r="J64" s="48">
        <v>0</v>
      </c>
      <c r="K64" s="48">
        <v>0</v>
      </c>
      <c r="L64" s="48">
        <f>M64+N64</f>
        <v>6</v>
      </c>
      <c r="M64" s="48">
        <v>6</v>
      </c>
      <c r="N64" s="48">
        <v>0</v>
      </c>
      <c r="O64" s="48">
        <v>0</v>
      </c>
      <c r="P64" s="48">
        <f>Q64+R64</f>
        <v>7.75</v>
      </c>
      <c r="Q64" s="48">
        <f t="shared" si="39"/>
        <v>7.75</v>
      </c>
      <c r="R64" s="48">
        <f t="shared" si="39"/>
        <v>0</v>
      </c>
      <c r="S64" s="48">
        <f t="shared" si="39"/>
        <v>0</v>
      </c>
      <c r="T64" s="51"/>
    </row>
    <row r="65" spans="1:20" ht="26.4" customHeight="1" x14ac:dyDescent="0.3">
      <c r="A65" s="14">
        <v>5000</v>
      </c>
      <c r="B65" s="12" t="s">
        <v>76</v>
      </c>
      <c r="C65" s="47">
        <f t="shared" si="26"/>
        <v>62.1</v>
      </c>
      <c r="D65" s="47">
        <f>D66</f>
        <v>62.1</v>
      </c>
      <c r="E65" s="47">
        <f>E66</f>
        <v>0</v>
      </c>
      <c r="F65" s="47">
        <f t="shared" ref="F65:O66" si="40">F66</f>
        <v>0</v>
      </c>
      <c r="G65" s="47">
        <f t="shared" si="40"/>
        <v>25.6</v>
      </c>
      <c r="H65" s="47">
        <f t="shared" si="40"/>
        <v>25.6</v>
      </c>
      <c r="I65" s="47">
        <f t="shared" si="40"/>
        <v>25.6</v>
      </c>
      <c r="J65" s="47">
        <f t="shared" si="40"/>
        <v>0</v>
      </c>
      <c r="K65" s="47">
        <f t="shared" si="40"/>
        <v>0</v>
      </c>
      <c r="L65" s="47">
        <f t="shared" si="40"/>
        <v>26.960999999999999</v>
      </c>
      <c r="M65" s="47">
        <f t="shared" si="40"/>
        <v>26.960999999999999</v>
      </c>
      <c r="N65" s="47">
        <f t="shared" si="40"/>
        <v>0</v>
      </c>
      <c r="O65" s="47">
        <f t="shared" si="40"/>
        <v>0</v>
      </c>
      <c r="P65" s="47">
        <f>P66</f>
        <v>-1.3609999999999971</v>
      </c>
      <c r="Q65" s="47">
        <f t="shared" si="39"/>
        <v>-1.3609999999999971</v>
      </c>
      <c r="R65" s="47">
        <f t="shared" si="39"/>
        <v>0</v>
      </c>
      <c r="S65" s="47">
        <f t="shared" si="39"/>
        <v>0</v>
      </c>
      <c r="T65" s="51"/>
    </row>
    <row r="66" spans="1:20" ht="55.8" customHeight="1" x14ac:dyDescent="0.3">
      <c r="A66" s="19">
        <v>5060</v>
      </c>
      <c r="B66" s="20" t="s">
        <v>77</v>
      </c>
      <c r="C66" s="48">
        <f t="shared" si="26"/>
        <v>62.1</v>
      </c>
      <c r="D66" s="48">
        <f>D67</f>
        <v>62.1</v>
      </c>
      <c r="E66" s="48">
        <f>E67</f>
        <v>0</v>
      </c>
      <c r="F66" s="48">
        <f t="shared" si="40"/>
        <v>0</v>
      </c>
      <c r="G66" s="48">
        <f>G67</f>
        <v>25.6</v>
      </c>
      <c r="H66" s="48">
        <f t="shared" si="40"/>
        <v>25.6</v>
      </c>
      <c r="I66" s="48">
        <f>I67</f>
        <v>25.6</v>
      </c>
      <c r="J66" s="48">
        <f t="shared" si="40"/>
        <v>0</v>
      </c>
      <c r="K66" s="48">
        <f t="shared" si="40"/>
        <v>0</v>
      </c>
      <c r="L66" s="48">
        <f t="shared" si="40"/>
        <v>26.960999999999999</v>
      </c>
      <c r="M66" s="48">
        <f t="shared" si="40"/>
        <v>26.960999999999999</v>
      </c>
      <c r="N66" s="48">
        <f t="shared" si="40"/>
        <v>0</v>
      </c>
      <c r="O66" s="48">
        <f t="shared" si="40"/>
        <v>0</v>
      </c>
      <c r="P66" s="48">
        <f>P67</f>
        <v>-1.3609999999999971</v>
      </c>
      <c r="Q66" s="48">
        <f t="shared" si="39"/>
        <v>-1.3609999999999971</v>
      </c>
      <c r="R66" s="48">
        <f t="shared" si="39"/>
        <v>0</v>
      </c>
      <c r="S66" s="48">
        <f t="shared" si="39"/>
        <v>0</v>
      </c>
      <c r="T66" s="51"/>
    </row>
    <row r="67" spans="1:20" ht="103.8" customHeight="1" x14ac:dyDescent="0.3">
      <c r="A67" s="19" t="s">
        <v>99</v>
      </c>
      <c r="B67" s="20" t="s">
        <v>145</v>
      </c>
      <c r="C67" s="48">
        <f t="shared" si="26"/>
        <v>62.1</v>
      </c>
      <c r="D67" s="48">
        <v>62.1</v>
      </c>
      <c r="E67" s="48">
        <v>0</v>
      </c>
      <c r="F67" s="48">
        <v>0</v>
      </c>
      <c r="G67" s="48">
        <v>25.6</v>
      </c>
      <c r="H67" s="48">
        <f>I67+J67</f>
        <v>25.6</v>
      </c>
      <c r="I67" s="48">
        <v>25.6</v>
      </c>
      <c r="J67" s="48">
        <v>0</v>
      </c>
      <c r="K67" s="48">
        <v>0</v>
      </c>
      <c r="L67" s="48">
        <f>M67+N67</f>
        <v>26.960999999999999</v>
      </c>
      <c r="M67" s="48">
        <v>26.960999999999999</v>
      </c>
      <c r="N67" s="48">
        <v>0</v>
      </c>
      <c r="O67" s="48">
        <v>0</v>
      </c>
      <c r="P67" s="48">
        <f>Q67+R67</f>
        <v>-1.3609999999999971</v>
      </c>
      <c r="Q67" s="48">
        <f t="shared" si="39"/>
        <v>-1.3609999999999971</v>
      </c>
      <c r="R67" s="48">
        <f t="shared" si="39"/>
        <v>0</v>
      </c>
      <c r="S67" s="48">
        <f t="shared" si="39"/>
        <v>0</v>
      </c>
      <c r="T67" s="51"/>
    </row>
    <row r="68" spans="1:20" ht="39" customHeight="1" x14ac:dyDescent="0.3">
      <c r="A68" s="14">
        <v>6000</v>
      </c>
      <c r="B68" s="12" t="s">
        <v>78</v>
      </c>
      <c r="C68" s="47">
        <f>C69+C71+C74+C75+C76</f>
        <v>55877.56</v>
      </c>
      <c r="D68" s="47">
        <f>D69+D71+D72+D74+D75+D76</f>
        <v>60866.96</v>
      </c>
      <c r="E68" s="47">
        <f t="shared" ref="E68:O68" si="41">E69+E71+E72+E74+E75+E76</f>
        <v>3.96</v>
      </c>
      <c r="F68" s="47">
        <f t="shared" si="41"/>
        <v>0</v>
      </c>
      <c r="G68" s="47">
        <f t="shared" si="41"/>
        <v>2317.018</v>
      </c>
      <c r="H68" s="47">
        <f t="shared" si="41"/>
        <v>2191.81754</v>
      </c>
      <c r="I68" s="47">
        <f t="shared" si="41"/>
        <v>2191.81754</v>
      </c>
      <c r="J68" s="47">
        <f t="shared" si="41"/>
        <v>0</v>
      </c>
      <c r="K68" s="47">
        <f t="shared" si="41"/>
        <v>0</v>
      </c>
      <c r="L68" s="47">
        <f t="shared" si="41"/>
        <v>4161.0694800000001</v>
      </c>
      <c r="M68" s="47">
        <f t="shared" si="41"/>
        <v>2471.7894799999999</v>
      </c>
      <c r="N68" s="47">
        <f t="shared" si="41"/>
        <v>1689.28</v>
      </c>
      <c r="O68" s="47">
        <f t="shared" si="41"/>
        <v>1689.28</v>
      </c>
      <c r="P68" s="47">
        <f>P69+P71+P72+P74+P75+P76</f>
        <v>-1969.2519400000001</v>
      </c>
      <c r="Q68" s="47">
        <f t="shared" ref="Q68:S68" si="42">Q69+Q71+Q74+Q75+Q76</f>
        <v>-279.97194000000013</v>
      </c>
      <c r="R68" s="47">
        <f t="shared" si="42"/>
        <v>-1689.28</v>
      </c>
      <c r="S68" s="47">
        <f t="shared" si="42"/>
        <v>-1689.28</v>
      </c>
      <c r="T68" s="51"/>
    </row>
    <row r="69" spans="1:20" ht="58.8" hidden="1" customHeight="1" x14ac:dyDescent="0.3">
      <c r="A69" s="14">
        <v>6010</v>
      </c>
      <c r="B69" s="12" t="s">
        <v>130</v>
      </c>
      <c r="C69" s="47">
        <f t="shared" ref="C69:C70" si="43">D69+E69</f>
        <v>0</v>
      </c>
      <c r="D69" s="47">
        <f>D70</f>
        <v>0</v>
      </c>
      <c r="E69" s="47">
        <f>E70</f>
        <v>0</v>
      </c>
      <c r="F69" s="47">
        <f t="shared" ref="F69:O69" si="44">F70</f>
        <v>0</v>
      </c>
      <c r="G69" s="47">
        <f t="shared" si="44"/>
        <v>0</v>
      </c>
      <c r="H69" s="47">
        <f t="shared" si="44"/>
        <v>0</v>
      </c>
      <c r="I69" s="47">
        <f t="shared" si="44"/>
        <v>0</v>
      </c>
      <c r="J69" s="47">
        <f t="shared" si="44"/>
        <v>0</v>
      </c>
      <c r="K69" s="47">
        <f t="shared" si="44"/>
        <v>0</v>
      </c>
      <c r="L69" s="47">
        <f t="shared" si="44"/>
        <v>0</v>
      </c>
      <c r="M69" s="47">
        <f t="shared" si="44"/>
        <v>0</v>
      </c>
      <c r="N69" s="47">
        <f t="shared" si="44"/>
        <v>0</v>
      </c>
      <c r="O69" s="47">
        <f t="shared" si="44"/>
        <v>0</v>
      </c>
      <c r="P69" s="47">
        <f>P70</f>
        <v>0</v>
      </c>
      <c r="Q69" s="47">
        <f t="shared" ref="Q69:S70" si="45">I69-M69</f>
        <v>0</v>
      </c>
      <c r="R69" s="47">
        <f t="shared" si="45"/>
        <v>0</v>
      </c>
      <c r="S69" s="47">
        <f t="shared" si="45"/>
        <v>0</v>
      </c>
      <c r="T69" s="51"/>
    </row>
    <row r="70" spans="1:20" ht="60.6" hidden="1" customHeight="1" x14ac:dyDescent="0.3">
      <c r="A70" s="19">
        <v>6011</v>
      </c>
      <c r="B70" s="20" t="s">
        <v>131</v>
      </c>
      <c r="C70" s="48">
        <f t="shared" si="43"/>
        <v>0</v>
      </c>
      <c r="D70" s="48">
        <v>0</v>
      </c>
      <c r="E70" s="48">
        <v>0</v>
      </c>
      <c r="F70" s="48">
        <v>0</v>
      </c>
      <c r="G70" s="48">
        <v>0</v>
      </c>
      <c r="H70" s="48">
        <f>I70+J70</f>
        <v>0</v>
      </c>
      <c r="I70" s="48">
        <v>0</v>
      </c>
      <c r="J70" s="48">
        <v>0</v>
      </c>
      <c r="K70" s="48">
        <v>0</v>
      </c>
      <c r="L70" s="48">
        <f>M70+N70</f>
        <v>0</v>
      </c>
      <c r="M70" s="48">
        <v>0</v>
      </c>
      <c r="N70" s="48">
        <v>0</v>
      </c>
      <c r="O70" s="48">
        <v>0</v>
      </c>
      <c r="P70" s="48">
        <f>Q70+R70</f>
        <v>0</v>
      </c>
      <c r="Q70" s="48">
        <f t="shared" si="45"/>
        <v>0</v>
      </c>
      <c r="R70" s="48">
        <f t="shared" si="45"/>
        <v>0</v>
      </c>
      <c r="S70" s="48">
        <f t="shared" si="45"/>
        <v>0</v>
      </c>
      <c r="T70" s="51"/>
    </row>
    <row r="71" spans="1:20" ht="46.2" customHeight="1" x14ac:dyDescent="0.3">
      <c r="A71" s="14" t="s">
        <v>100</v>
      </c>
      <c r="B71" s="12" t="s">
        <v>79</v>
      </c>
      <c r="C71" s="47">
        <f t="shared" si="26"/>
        <v>55863.46</v>
      </c>
      <c r="D71" s="47">
        <v>55859.5</v>
      </c>
      <c r="E71" s="47">
        <v>3.96</v>
      </c>
      <c r="F71" s="47">
        <v>0</v>
      </c>
      <c r="G71" s="47">
        <v>2194.1080000000002</v>
      </c>
      <c r="H71" s="47">
        <f>I71+J71</f>
        <v>2191.6265199999998</v>
      </c>
      <c r="I71" s="47">
        <v>2191.6265199999998</v>
      </c>
      <c r="J71" s="47">
        <v>0</v>
      </c>
      <c r="K71" s="47">
        <v>0</v>
      </c>
      <c r="L71" s="47">
        <f>M71+N71</f>
        <v>4161.0694800000001</v>
      </c>
      <c r="M71" s="47">
        <v>2471.7894799999999</v>
      </c>
      <c r="N71" s="47">
        <v>1689.28</v>
      </c>
      <c r="O71" s="47">
        <v>1689.28</v>
      </c>
      <c r="P71" s="47">
        <f>Q71+R71</f>
        <v>-1969.4429600000001</v>
      </c>
      <c r="Q71" s="47">
        <f t="shared" si="39"/>
        <v>-280.16296000000011</v>
      </c>
      <c r="R71" s="47">
        <f t="shared" si="39"/>
        <v>-1689.28</v>
      </c>
      <c r="S71" s="47">
        <f t="shared" si="39"/>
        <v>-1689.28</v>
      </c>
      <c r="T71" s="51"/>
    </row>
    <row r="72" spans="1:20" ht="46.2" customHeight="1" x14ac:dyDescent="0.3">
      <c r="A72" s="18" t="s">
        <v>138</v>
      </c>
      <c r="B72" s="12" t="s">
        <v>79</v>
      </c>
      <c r="C72" s="47">
        <f t="shared" si="26"/>
        <v>4993.3599999999997</v>
      </c>
      <c r="D72" s="47">
        <v>4993.3599999999997</v>
      </c>
      <c r="E72" s="47">
        <v>0</v>
      </c>
      <c r="F72" s="47">
        <v>0</v>
      </c>
      <c r="G72" s="47">
        <v>122.68</v>
      </c>
      <c r="H72" s="47">
        <f>I72+J72</f>
        <v>0</v>
      </c>
      <c r="I72" s="47">
        <v>0</v>
      </c>
      <c r="J72" s="47">
        <v>0</v>
      </c>
      <c r="K72" s="47">
        <v>0</v>
      </c>
      <c r="L72" s="47">
        <f>M72+N72</f>
        <v>0</v>
      </c>
      <c r="M72" s="47">
        <v>0</v>
      </c>
      <c r="N72" s="47">
        <v>0</v>
      </c>
      <c r="O72" s="47">
        <v>0</v>
      </c>
      <c r="P72" s="47">
        <f>Q72+R72</f>
        <v>0</v>
      </c>
      <c r="Q72" s="47">
        <f t="shared" si="39"/>
        <v>0</v>
      </c>
      <c r="R72" s="47">
        <f t="shared" si="39"/>
        <v>0</v>
      </c>
      <c r="S72" s="47">
        <f t="shared" si="39"/>
        <v>0</v>
      </c>
      <c r="T72" s="51"/>
    </row>
    <row r="73" spans="1:20" ht="43.8" customHeight="1" x14ac:dyDescent="0.3">
      <c r="A73" s="14">
        <v>6080</v>
      </c>
      <c r="B73" s="12" t="s">
        <v>80</v>
      </c>
      <c r="C73" s="47">
        <f t="shared" si="26"/>
        <v>6.9</v>
      </c>
      <c r="D73" s="47">
        <f>D74</f>
        <v>6.9</v>
      </c>
      <c r="E73" s="47">
        <f>E74</f>
        <v>0</v>
      </c>
      <c r="F73" s="47">
        <f t="shared" ref="F73:O73" si="46">F74</f>
        <v>0</v>
      </c>
      <c r="G73" s="47">
        <f t="shared" si="46"/>
        <v>0.23</v>
      </c>
      <c r="H73" s="47">
        <f t="shared" si="46"/>
        <v>0.19102</v>
      </c>
      <c r="I73" s="47">
        <f t="shared" si="46"/>
        <v>0.19102</v>
      </c>
      <c r="J73" s="52">
        <f t="shared" si="46"/>
        <v>0</v>
      </c>
      <c r="K73" s="47">
        <f t="shared" si="46"/>
        <v>0</v>
      </c>
      <c r="L73" s="47">
        <f t="shared" si="46"/>
        <v>0</v>
      </c>
      <c r="M73" s="47">
        <f t="shared" si="46"/>
        <v>0</v>
      </c>
      <c r="N73" s="47">
        <f t="shared" si="46"/>
        <v>0</v>
      </c>
      <c r="O73" s="47">
        <f t="shared" si="46"/>
        <v>0</v>
      </c>
      <c r="P73" s="47">
        <f>P74</f>
        <v>0.19102</v>
      </c>
      <c r="Q73" s="47">
        <f t="shared" si="39"/>
        <v>0.19102</v>
      </c>
      <c r="R73" s="47">
        <f t="shared" si="39"/>
        <v>0</v>
      </c>
      <c r="S73" s="47">
        <f t="shared" si="39"/>
        <v>0</v>
      </c>
      <c r="T73" s="51"/>
    </row>
    <row r="74" spans="1:20" ht="48.6" customHeight="1" x14ac:dyDescent="0.3">
      <c r="A74" s="19" t="s">
        <v>101</v>
      </c>
      <c r="B74" s="20" t="s">
        <v>81</v>
      </c>
      <c r="C74" s="48">
        <f t="shared" si="26"/>
        <v>6.9</v>
      </c>
      <c r="D74" s="48">
        <v>6.9</v>
      </c>
      <c r="E74" s="48">
        <v>0</v>
      </c>
      <c r="F74" s="48">
        <v>0</v>
      </c>
      <c r="G74" s="48">
        <v>0.23</v>
      </c>
      <c r="H74" s="48">
        <f>I74+J74</f>
        <v>0.19102</v>
      </c>
      <c r="I74" s="48">
        <v>0.19102</v>
      </c>
      <c r="J74" s="48">
        <v>0</v>
      </c>
      <c r="K74" s="48">
        <v>0</v>
      </c>
      <c r="L74" s="48">
        <f>M74+N74</f>
        <v>0</v>
      </c>
      <c r="M74" s="48">
        <v>0</v>
      </c>
      <c r="N74" s="48">
        <v>0</v>
      </c>
      <c r="O74" s="48">
        <v>0</v>
      </c>
      <c r="P74" s="48">
        <f>Q74+R74</f>
        <v>0.19102</v>
      </c>
      <c r="Q74" s="48">
        <f t="shared" si="39"/>
        <v>0.19102</v>
      </c>
      <c r="R74" s="48">
        <f t="shared" si="39"/>
        <v>0</v>
      </c>
      <c r="S74" s="48">
        <f t="shared" si="39"/>
        <v>0</v>
      </c>
      <c r="T74" s="51"/>
    </row>
    <row r="75" spans="1:20" ht="59.4" customHeight="1" x14ac:dyDescent="0.3">
      <c r="A75" s="14" t="s">
        <v>102</v>
      </c>
      <c r="B75" s="12" t="s">
        <v>82</v>
      </c>
      <c r="C75" s="47">
        <f t="shared" si="26"/>
        <v>7.2</v>
      </c>
      <c r="D75" s="47">
        <v>7.2</v>
      </c>
      <c r="E75" s="47">
        <v>0</v>
      </c>
      <c r="F75" s="47">
        <v>0</v>
      </c>
      <c r="G75" s="47">
        <v>0</v>
      </c>
      <c r="H75" s="47">
        <f>I75+J75</f>
        <v>0</v>
      </c>
      <c r="I75" s="47">
        <v>0</v>
      </c>
      <c r="J75" s="47">
        <v>0</v>
      </c>
      <c r="K75" s="47">
        <v>0</v>
      </c>
      <c r="L75" s="47">
        <f>M75+N75</f>
        <v>0</v>
      </c>
      <c r="M75" s="47">
        <v>0</v>
      </c>
      <c r="N75" s="47">
        <v>0</v>
      </c>
      <c r="O75" s="47">
        <v>0</v>
      </c>
      <c r="P75" s="47">
        <f>Q75+R75</f>
        <v>0</v>
      </c>
      <c r="Q75" s="47">
        <f t="shared" si="39"/>
        <v>0</v>
      </c>
      <c r="R75" s="47">
        <f t="shared" si="39"/>
        <v>0</v>
      </c>
      <c r="S75" s="47">
        <f t="shared" si="39"/>
        <v>0</v>
      </c>
      <c r="T75" s="51"/>
    </row>
    <row r="76" spans="1:20" ht="115.2" hidden="1" customHeight="1" x14ac:dyDescent="0.3">
      <c r="A76" s="14">
        <v>1216092</v>
      </c>
      <c r="B76" s="12" t="s">
        <v>132</v>
      </c>
      <c r="C76" s="47">
        <f t="shared" si="26"/>
        <v>0</v>
      </c>
      <c r="D76" s="47">
        <v>0</v>
      </c>
      <c r="E76" s="47"/>
      <c r="F76" s="47"/>
      <c r="G76" s="47">
        <v>0</v>
      </c>
      <c r="H76" s="47">
        <f>I76+J76</f>
        <v>0</v>
      </c>
      <c r="I76" s="47">
        <v>0</v>
      </c>
      <c r="J76" s="47">
        <v>0</v>
      </c>
      <c r="K76" s="47">
        <v>0</v>
      </c>
      <c r="L76" s="47">
        <f>M76+N76</f>
        <v>0</v>
      </c>
      <c r="M76" s="47">
        <v>0</v>
      </c>
      <c r="N76" s="47">
        <v>0</v>
      </c>
      <c r="O76" s="47">
        <v>0</v>
      </c>
      <c r="P76" s="47">
        <f>Q76+R76</f>
        <v>0</v>
      </c>
      <c r="Q76" s="47">
        <f t="shared" si="39"/>
        <v>0</v>
      </c>
      <c r="R76" s="47">
        <f t="shared" si="39"/>
        <v>0</v>
      </c>
      <c r="S76" s="47">
        <f t="shared" si="39"/>
        <v>0</v>
      </c>
      <c r="T76" s="51"/>
    </row>
    <row r="77" spans="1:20" ht="25.2" customHeight="1" x14ac:dyDescent="0.3">
      <c r="A77" s="14">
        <v>7000</v>
      </c>
      <c r="B77" s="12" t="s">
        <v>83</v>
      </c>
      <c r="C77" s="47">
        <f t="shared" si="26"/>
        <v>16701.900000000001</v>
      </c>
      <c r="D77" s="47">
        <f>D78+D80</f>
        <v>1401.9</v>
      </c>
      <c r="E77" s="47">
        <f t="shared" ref="E77:G77" si="47">E78+E80</f>
        <v>15300</v>
      </c>
      <c r="F77" s="47">
        <f t="shared" si="47"/>
        <v>15300</v>
      </c>
      <c r="G77" s="47">
        <f t="shared" si="47"/>
        <v>139.80699999999999</v>
      </c>
      <c r="H77" s="47">
        <f>I77+J77</f>
        <v>139.37700000000001</v>
      </c>
      <c r="I77" s="47">
        <f>I78+I80</f>
        <v>139.37700000000001</v>
      </c>
      <c r="J77" s="47">
        <f t="shared" ref="J77:K77" si="48">J78+J80</f>
        <v>0</v>
      </c>
      <c r="K77" s="47">
        <f t="shared" si="48"/>
        <v>0</v>
      </c>
      <c r="L77" s="47">
        <f>M77+N77</f>
        <v>166.31400000000002</v>
      </c>
      <c r="M77" s="47">
        <f>M78+M80</f>
        <v>166.31400000000002</v>
      </c>
      <c r="N77" s="47">
        <f t="shared" ref="N77:O77" si="49">N78+N80</f>
        <v>0</v>
      </c>
      <c r="O77" s="47">
        <f t="shared" si="49"/>
        <v>0</v>
      </c>
      <c r="P77" s="47">
        <f>Q77+R77</f>
        <v>-26.937000000000012</v>
      </c>
      <c r="Q77" s="47">
        <f t="shared" si="39"/>
        <v>-26.937000000000012</v>
      </c>
      <c r="R77" s="47">
        <f t="shared" si="39"/>
        <v>0</v>
      </c>
      <c r="S77" s="47">
        <f t="shared" si="39"/>
        <v>0</v>
      </c>
      <c r="T77" s="51"/>
    </row>
    <row r="78" spans="1:20" ht="57.6" customHeight="1" x14ac:dyDescent="0.3">
      <c r="A78" s="19">
        <v>7300</v>
      </c>
      <c r="B78" s="20" t="s">
        <v>143</v>
      </c>
      <c r="C78" s="48">
        <f>C79</f>
        <v>15300</v>
      </c>
      <c r="D78" s="48">
        <f t="shared" ref="D78:S78" si="50">D79</f>
        <v>0</v>
      </c>
      <c r="E78" s="48">
        <f t="shared" si="50"/>
        <v>15300</v>
      </c>
      <c r="F78" s="48">
        <f t="shared" si="50"/>
        <v>15300</v>
      </c>
      <c r="G78" s="48">
        <f t="shared" si="50"/>
        <v>0</v>
      </c>
      <c r="H78" s="48">
        <f t="shared" si="50"/>
        <v>0</v>
      </c>
      <c r="I78" s="48">
        <f t="shared" si="50"/>
        <v>0</v>
      </c>
      <c r="J78" s="48">
        <f t="shared" si="50"/>
        <v>0</v>
      </c>
      <c r="K78" s="48">
        <f t="shared" si="50"/>
        <v>0</v>
      </c>
      <c r="L78" s="48">
        <f t="shared" si="50"/>
        <v>0</v>
      </c>
      <c r="M78" s="48">
        <f t="shared" si="50"/>
        <v>0</v>
      </c>
      <c r="N78" s="48">
        <f t="shared" si="50"/>
        <v>0</v>
      </c>
      <c r="O78" s="48">
        <f t="shared" si="50"/>
        <v>0</v>
      </c>
      <c r="P78" s="48">
        <f t="shared" si="50"/>
        <v>0</v>
      </c>
      <c r="Q78" s="48">
        <f t="shared" si="50"/>
        <v>0</v>
      </c>
      <c r="R78" s="48">
        <f t="shared" si="50"/>
        <v>0</v>
      </c>
      <c r="S78" s="48">
        <f t="shared" si="50"/>
        <v>0</v>
      </c>
      <c r="T78" s="51"/>
    </row>
    <row r="79" spans="1:20" ht="108.6" customHeight="1" x14ac:dyDescent="0.3">
      <c r="A79" s="19">
        <v>7330</v>
      </c>
      <c r="B79" s="20" t="s">
        <v>144</v>
      </c>
      <c r="C79" s="48">
        <f t="shared" ref="C79" si="51">D79+E79</f>
        <v>15300</v>
      </c>
      <c r="D79" s="48">
        <v>0</v>
      </c>
      <c r="E79" s="48">
        <v>15300</v>
      </c>
      <c r="F79" s="48">
        <v>15300</v>
      </c>
      <c r="G79" s="48">
        <v>0</v>
      </c>
      <c r="H79" s="48">
        <f>I79+J79</f>
        <v>0</v>
      </c>
      <c r="I79" s="48">
        <v>0</v>
      </c>
      <c r="J79" s="48">
        <v>0</v>
      </c>
      <c r="K79" s="48">
        <f t="shared" ref="F79:O80" si="52">K80+K81</f>
        <v>0</v>
      </c>
      <c r="L79" s="48">
        <f>M79+N79</f>
        <v>0</v>
      </c>
      <c r="M79" s="48">
        <v>0</v>
      </c>
      <c r="N79" s="48">
        <v>0</v>
      </c>
      <c r="O79" s="48">
        <v>0</v>
      </c>
      <c r="P79" s="48">
        <f>Q79+R79</f>
        <v>0</v>
      </c>
      <c r="Q79" s="48">
        <f t="shared" ref="Q79:S79" si="53">I79-M79</f>
        <v>0</v>
      </c>
      <c r="R79" s="48">
        <f t="shared" si="53"/>
        <v>0</v>
      </c>
      <c r="S79" s="48">
        <f t="shared" si="53"/>
        <v>0</v>
      </c>
      <c r="T79" s="51"/>
    </row>
    <row r="80" spans="1:20" ht="39" customHeight="1" x14ac:dyDescent="0.3">
      <c r="A80" s="19">
        <v>7500</v>
      </c>
      <c r="B80" s="20" t="s">
        <v>84</v>
      </c>
      <c r="C80" s="48">
        <f t="shared" si="26"/>
        <v>1401.9</v>
      </c>
      <c r="D80" s="48">
        <f>D81+D82</f>
        <v>1401.9</v>
      </c>
      <c r="E80" s="48">
        <f>E81+E82</f>
        <v>0</v>
      </c>
      <c r="F80" s="48">
        <f t="shared" si="52"/>
        <v>0</v>
      </c>
      <c r="G80" s="48">
        <f t="shared" si="52"/>
        <v>139.80699999999999</v>
      </c>
      <c r="H80" s="48">
        <f t="shared" si="52"/>
        <v>139.37700000000001</v>
      </c>
      <c r="I80" s="48">
        <f t="shared" si="52"/>
        <v>139.37700000000001</v>
      </c>
      <c r="J80" s="48">
        <f t="shared" si="52"/>
        <v>0</v>
      </c>
      <c r="K80" s="48">
        <f t="shared" si="52"/>
        <v>0</v>
      </c>
      <c r="L80" s="48">
        <f t="shared" si="52"/>
        <v>166.31400000000002</v>
      </c>
      <c r="M80" s="48">
        <f t="shared" si="52"/>
        <v>166.31400000000002</v>
      </c>
      <c r="N80" s="48">
        <f t="shared" si="52"/>
        <v>0</v>
      </c>
      <c r="O80" s="48">
        <f t="shared" si="52"/>
        <v>0</v>
      </c>
      <c r="P80" s="48">
        <f>P81+P82</f>
        <v>-26.937000000000005</v>
      </c>
      <c r="Q80" s="48">
        <f t="shared" si="39"/>
        <v>-26.937000000000012</v>
      </c>
      <c r="R80" s="48">
        <f t="shared" si="39"/>
        <v>0</v>
      </c>
      <c r="S80" s="48">
        <f t="shared" si="39"/>
        <v>0</v>
      </c>
      <c r="T80" s="51"/>
    </row>
    <row r="81" spans="1:20" ht="38.4" customHeight="1" x14ac:dyDescent="0.3">
      <c r="A81" s="19" t="s">
        <v>103</v>
      </c>
      <c r="B81" s="20" t="s">
        <v>85</v>
      </c>
      <c r="C81" s="48">
        <f t="shared" si="26"/>
        <v>1253.74</v>
      </c>
      <c r="D81" s="48">
        <v>1253.74</v>
      </c>
      <c r="E81" s="48">
        <v>0</v>
      </c>
      <c r="F81" s="48">
        <v>0</v>
      </c>
      <c r="G81" s="48">
        <v>102.377</v>
      </c>
      <c r="H81" s="48">
        <f>I81+J81</f>
        <v>101.947</v>
      </c>
      <c r="I81" s="48">
        <v>101.947</v>
      </c>
      <c r="J81" s="48">
        <v>0</v>
      </c>
      <c r="K81" s="48">
        <v>0</v>
      </c>
      <c r="L81" s="48">
        <f>M81+N81</f>
        <v>78.304000000000002</v>
      </c>
      <c r="M81" s="48">
        <v>78.304000000000002</v>
      </c>
      <c r="N81" s="48">
        <v>0</v>
      </c>
      <c r="O81" s="48">
        <v>0</v>
      </c>
      <c r="P81" s="48">
        <f>Q81+R81</f>
        <v>23.643000000000001</v>
      </c>
      <c r="Q81" s="48">
        <f t="shared" si="39"/>
        <v>23.643000000000001</v>
      </c>
      <c r="R81" s="48">
        <f t="shared" si="39"/>
        <v>0</v>
      </c>
      <c r="S81" s="48">
        <f t="shared" si="39"/>
        <v>0</v>
      </c>
      <c r="T81" s="51"/>
    </row>
    <row r="82" spans="1:20" ht="41.4" customHeight="1" x14ac:dyDescent="0.3">
      <c r="A82" s="19" t="s">
        <v>104</v>
      </c>
      <c r="B82" s="20" t="s">
        <v>85</v>
      </c>
      <c r="C82" s="48">
        <f t="shared" si="26"/>
        <v>148.16</v>
      </c>
      <c r="D82" s="48">
        <v>148.16</v>
      </c>
      <c r="E82" s="48">
        <v>0</v>
      </c>
      <c r="F82" s="48">
        <v>0</v>
      </c>
      <c r="G82" s="48">
        <v>37.43</v>
      </c>
      <c r="H82" s="48">
        <f>I82+J82</f>
        <v>37.43</v>
      </c>
      <c r="I82" s="48">
        <v>37.43</v>
      </c>
      <c r="J82" s="48">
        <v>0</v>
      </c>
      <c r="K82" s="48">
        <v>0</v>
      </c>
      <c r="L82" s="48">
        <f>M82+N82</f>
        <v>88.01</v>
      </c>
      <c r="M82" s="48">
        <v>88.01</v>
      </c>
      <c r="N82" s="48">
        <v>0</v>
      </c>
      <c r="O82" s="48">
        <v>0</v>
      </c>
      <c r="P82" s="48">
        <f>Q82+R82</f>
        <v>-50.580000000000005</v>
      </c>
      <c r="Q82" s="48">
        <f t="shared" si="39"/>
        <v>-50.580000000000005</v>
      </c>
      <c r="R82" s="48">
        <f t="shared" si="39"/>
        <v>0</v>
      </c>
      <c r="S82" s="48">
        <f t="shared" si="39"/>
        <v>0</v>
      </c>
      <c r="T82" s="51"/>
    </row>
    <row r="83" spans="1:20" ht="26.4" customHeight="1" x14ac:dyDescent="0.3">
      <c r="A83" s="14">
        <v>8000</v>
      </c>
      <c r="B83" s="12" t="s">
        <v>86</v>
      </c>
      <c r="C83" s="47">
        <f t="shared" si="26"/>
        <v>403.6</v>
      </c>
      <c r="D83" s="47">
        <f>D84+D86</f>
        <v>403.6</v>
      </c>
      <c r="E83" s="47">
        <f>E84+E86</f>
        <v>0</v>
      </c>
      <c r="F83" s="47">
        <f t="shared" ref="F83:O83" si="54">F84+F86</f>
        <v>0</v>
      </c>
      <c r="G83" s="47">
        <f t="shared" si="54"/>
        <v>99.524000000000001</v>
      </c>
      <c r="H83" s="47">
        <f t="shared" si="54"/>
        <v>85.896109999999993</v>
      </c>
      <c r="I83" s="47">
        <f t="shared" si="54"/>
        <v>85.896109999999993</v>
      </c>
      <c r="J83" s="47">
        <f t="shared" si="54"/>
        <v>0</v>
      </c>
      <c r="K83" s="47">
        <f t="shared" si="54"/>
        <v>0</v>
      </c>
      <c r="L83" s="47">
        <f t="shared" si="54"/>
        <v>21.423030000000001</v>
      </c>
      <c r="M83" s="47">
        <f t="shared" si="54"/>
        <v>21.423030000000001</v>
      </c>
      <c r="N83" s="47">
        <f t="shared" si="54"/>
        <v>0</v>
      </c>
      <c r="O83" s="47">
        <f t="shared" si="54"/>
        <v>0</v>
      </c>
      <c r="P83" s="47">
        <f>P84+P86</f>
        <v>64.473079999999996</v>
      </c>
      <c r="Q83" s="47">
        <f t="shared" si="39"/>
        <v>64.473079999999996</v>
      </c>
      <c r="R83" s="47">
        <f t="shared" si="39"/>
        <v>0</v>
      </c>
      <c r="S83" s="47">
        <f t="shared" si="39"/>
        <v>0</v>
      </c>
      <c r="T83" s="51"/>
    </row>
    <row r="84" spans="1:20" ht="49.2" customHeight="1" x14ac:dyDescent="0.3">
      <c r="A84" s="19">
        <v>8100</v>
      </c>
      <c r="B84" s="20" t="s">
        <v>87</v>
      </c>
      <c r="C84" s="48">
        <f t="shared" si="26"/>
        <v>403.6</v>
      </c>
      <c r="D84" s="48">
        <f>D85</f>
        <v>403.6</v>
      </c>
      <c r="E84" s="48">
        <f>E85</f>
        <v>0</v>
      </c>
      <c r="F84" s="48">
        <f t="shared" ref="F84:O84" si="55">F85</f>
        <v>0</v>
      </c>
      <c r="G84" s="48">
        <f t="shared" si="55"/>
        <v>99.524000000000001</v>
      </c>
      <c r="H84" s="48">
        <f t="shared" si="55"/>
        <v>85.896109999999993</v>
      </c>
      <c r="I84" s="48">
        <f t="shared" si="55"/>
        <v>85.896109999999993</v>
      </c>
      <c r="J84" s="48">
        <f t="shared" si="55"/>
        <v>0</v>
      </c>
      <c r="K84" s="48">
        <f t="shared" si="55"/>
        <v>0</v>
      </c>
      <c r="L84" s="48">
        <f t="shared" si="55"/>
        <v>21.423030000000001</v>
      </c>
      <c r="M84" s="48">
        <f>M85</f>
        <v>21.423030000000001</v>
      </c>
      <c r="N84" s="48">
        <f t="shared" si="55"/>
        <v>0</v>
      </c>
      <c r="O84" s="48">
        <f t="shared" si="55"/>
        <v>0</v>
      </c>
      <c r="P84" s="48">
        <f>P85</f>
        <v>64.473079999999996</v>
      </c>
      <c r="Q84" s="48">
        <f t="shared" si="39"/>
        <v>64.473079999999996</v>
      </c>
      <c r="R84" s="48">
        <f t="shared" si="39"/>
        <v>0</v>
      </c>
      <c r="S84" s="48">
        <f t="shared" si="39"/>
        <v>0</v>
      </c>
      <c r="T84" s="51"/>
    </row>
    <row r="85" spans="1:20" ht="61.8" customHeight="1" x14ac:dyDescent="0.3">
      <c r="A85" s="19" t="s">
        <v>105</v>
      </c>
      <c r="B85" s="20" t="s">
        <v>88</v>
      </c>
      <c r="C85" s="48">
        <f t="shared" si="26"/>
        <v>403.6</v>
      </c>
      <c r="D85" s="48">
        <v>403.6</v>
      </c>
      <c r="E85" s="48">
        <v>0</v>
      </c>
      <c r="F85" s="48">
        <v>0</v>
      </c>
      <c r="G85" s="48">
        <v>99.524000000000001</v>
      </c>
      <c r="H85" s="48">
        <f>I85+J85</f>
        <v>85.896109999999993</v>
      </c>
      <c r="I85" s="48">
        <v>85.896109999999993</v>
      </c>
      <c r="J85" s="48">
        <v>0</v>
      </c>
      <c r="K85" s="48">
        <v>0</v>
      </c>
      <c r="L85" s="48">
        <f>M85+N85</f>
        <v>21.423030000000001</v>
      </c>
      <c r="M85" s="48">
        <v>21.423030000000001</v>
      </c>
      <c r="N85" s="48">
        <v>0</v>
      </c>
      <c r="O85" s="48">
        <v>0</v>
      </c>
      <c r="P85" s="48">
        <f>Q85+R85</f>
        <v>64.473079999999996</v>
      </c>
      <c r="Q85" s="48">
        <f t="shared" si="39"/>
        <v>64.473079999999996</v>
      </c>
      <c r="R85" s="48">
        <f t="shared" si="39"/>
        <v>0</v>
      </c>
      <c r="S85" s="48">
        <f t="shared" si="39"/>
        <v>0</v>
      </c>
      <c r="T85" s="51"/>
    </row>
    <row r="86" spans="1:20" ht="27.6" customHeight="1" x14ac:dyDescent="0.3">
      <c r="A86" s="14">
        <v>8700</v>
      </c>
      <c r="B86" s="12" t="s">
        <v>89</v>
      </c>
      <c r="C86" s="47">
        <f t="shared" si="26"/>
        <v>0</v>
      </c>
      <c r="D86" s="47">
        <f>D87</f>
        <v>0</v>
      </c>
      <c r="E86" s="47">
        <f>E87</f>
        <v>0</v>
      </c>
      <c r="F86" s="47">
        <f t="shared" ref="F86:O86" si="56">F87</f>
        <v>0</v>
      </c>
      <c r="G86" s="47">
        <f t="shared" si="56"/>
        <v>0</v>
      </c>
      <c r="H86" s="47">
        <f t="shared" si="56"/>
        <v>0</v>
      </c>
      <c r="I86" s="47">
        <f t="shared" si="56"/>
        <v>0</v>
      </c>
      <c r="J86" s="47">
        <f t="shared" si="56"/>
        <v>0</v>
      </c>
      <c r="K86" s="47">
        <f t="shared" si="56"/>
        <v>0</v>
      </c>
      <c r="L86" s="47">
        <f t="shared" si="56"/>
        <v>0</v>
      </c>
      <c r="M86" s="47">
        <f t="shared" si="56"/>
        <v>0</v>
      </c>
      <c r="N86" s="47">
        <f t="shared" si="56"/>
        <v>0</v>
      </c>
      <c r="O86" s="47">
        <f t="shared" si="56"/>
        <v>0</v>
      </c>
      <c r="P86" s="47">
        <f>P87</f>
        <v>0</v>
      </c>
      <c r="Q86" s="47">
        <f t="shared" si="39"/>
        <v>0</v>
      </c>
      <c r="R86" s="47">
        <f t="shared" si="39"/>
        <v>0</v>
      </c>
      <c r="S86" s="47">
        <f t="shared" si="39"/>
        <v>0</v>
      </c>
      <c r="T86" s="51"/>
    </row>
    <row r="87" spans="1:20" ht="37.200000000000003" customHeight="1" x14ac:dyDescent="0.3">
      <c r="A87" s="19" t="s">
        <v>106</v>
      </c>
      <c r="B87" s="20" t="s">
        <v>90</v>
      </c>
      <c r="C87" s="48">
        <v>200</v>
      </c>
      <c r="D87" s="48">
        <v>0</v>
      </c>
      <c r="E87" s="48">
        <v>0</v>
      </c>
      <c r="F87" s="48">
        <v>0</v>
      </c>
      <c r="G87" s="48">
        <v>0</v>
      </c>
      <c r="H87" s="48">
        <f>I87+J87</f>
        <v>0</v>
      </c>
      <c r="I87" s="48">
        <v>0</v>
      </c>
      <c r="J87" s="48">
        <v>0</v>
      </c>
      <c r="K87" s="48">
        <v>0</v>
      </c>
      <c r="L87" s="48">
        <f>M87+N87</f>
        <v>0</v>
      </c>
      <c r="M87" s="48">
        <v>0</v>
      </c>
      <c r="N87" s="48">
        <v>0</v>
      </c>
      <c r="O87" s="48">
        <v>0</v>
      </c>
      <c r="P87" s="48">
        <f>Q87+R87</f>
        <v>0</v>
      </c>
      <c r="Q87" s="48">
        <f t="shared" si="39"/>
        <v>0</v>
      </c>
      <c r="R87" s="48">
        <f t="shared" si="39"/>
        <v>0</v>
      </c>
      <c r="S87" s="48">
        <f t="shared" si="39"/>
        <v>0</v>
      </c>
      <c r="T87" s="51"/>
    </row>
    <row r="88" spans="1:20" s="56" customFormat="1" ht="31.2" customHeight="1" x14ac:dyDescent="0.3">
      <c r="A88" s="118" t="s">
        <v>114</v>
      </c>
      <c r="B88" s="119"/>
      <c r="C88" s="54">
        <f t="shared" si="26"/>
        <v>225683.05894999998</v>
      </c>
      <c r="D88" s="53">
        <f>D46+D49+D62+D65+D68+D77+D83</f>
        <v>195157.36</v>
      </c>
      <c r="E88" s="53">
        <f>E46+E49+E62+E65+E68+E77+E83</f>
        <v>30525.698949999998</v>
      </c>
      <c r="F88" s="53">
        <f t="shared" ref="F88" si="57">F46+F49+F62+F65+F68+F77+F83</f>
        <v>15300</v>
      </c>
      <c r="G88" s="53">
        <f>G46+G49+G62+G65+G68+G77+G83</f>
        <v>44565.722999999991</v>
      </c>
      <c r="H88" s="53">
        <f>H46+H49+H62+H65+H68+H77+H83</f>
        <v>58816.742009999994</v>
      </c>
      <c r="I88" s="53">
        <f>I46+I49+I62+I65+I68+I77+I83</f>
        <v>44287.132579999998</v>
      </c>
      <c r="J88" s="53">
        <f t="shared" ref="J88:N88" si="58">J46+J49+J62+J65+J68+J77+J83</f>
        <v>14529.60943</v>
      </c>
      <c r="K88" s="53">
        <f t="shared" si="58"/>
        <v>0</v>
      </c>
      <c r="L88" s="53">
        <f t="shared" si="58"/>
        <v>36162.590929999998</v>
      </c>
      <c r="M88" s="53">
        <f t="shared" si="58"/>
        <v>34111.118139999999</v>
      </c>
      <c r="N88" s="53">
        <f t="shared" si="58"/>
        <v>2051.4727899999998</v>
      </c>
      <c r="O88" s="53">
        <f>O46+O49+O62+O65+O68+O77+O83</f>
        <v>1689.28</v>
      </c>
      <c r="P88" s="53">
        <f>P46+P49+P62+P65+P68+P77+P83</f>
        <v>22654.151080000003</v>
      </c>
      <c r="Q88" s="53">
        <f t="shared" si="39"/>
        <v>10176.014439999999</v>
      </c>
      <c r="R88" s="53">
        <f t="shared" si="39"/>
        <v>12478.136640000001</v>
      </c>
      <c r="S88" s="53">
        <f t="shared" si="39"/>
        <v>-1689.28</v>
      </c>
      <c r="T88" s="55"/>
    </row>
    <row r="89" spans="1:20" s="27" customFormat="1" ht="42" hidden="1" customHeight="1" x14ac:dyDescent="0.3">
      <c r="A89" s="26">
        <v>401200</v>
      </c>
      <c r="B89" s="26"/>
      <c r="C89" s="29" t="s">
        <v>120</v>
      </c>
      <c r="D89" s="30">
        <f t="shared" si="26"/>
        <v>0</v>
      </c>
      <c r="E89" s="31"/>
      <c r="F89" s="31"/>
      <c r="G89" s="31"/>
      <c r="H89" s="31"/>
      <c r="I89" s="30">
        <f t="shared" ref="I89" si="59">J89+K89</f>
        <v>0</v>
      </c>
      <c r="J89" s="31">
        <v>0</v>
      </c>
      <c r="K89" s="31">
        <v>0</v>
      </c>
      <c r="L89" s="31">
        <v>0</v>
      </c>
      <c r="M89" s="30"/>
      <c r="N89" s="31"/>
      <c r="O89" s="31"/>
      <c r="P89" s="31"/>
      <c r="Q89" s="31">
        <v>0</v>
      </c>
      <c r="R89" s="31">
        <f t="shared" si="39"/>
        <v>0</v>
      </c>
      <c r="S89" s="31">
        <f t="shared" si="39"/>
        <v>0</v>
      </c>
      <c r="T89" s="51"/>
    </row>
    <row r="90" spans="1:20" s="27" customFormat="1" ht="55.2" hidden="1" customHeight="1" x14ac:dyDescent="0.3">
      <c r="A90" s="26"/>
      <c r="B90" s="26"/>
      <c r="C90" s="35" t="s">
        <v>121</v>
      </c>
      <c r="D90" s="30"/>
      <c r="E90" s="31"/>
      <c r="F90" s="31"/>
      <c r="G90" s="31"/>
      <c r="H90" s="31"/>
      <c r="I90" s="30"/>
      <c r="J90" s="31"/>
      <c r="K90" s="31"/>
      <c r="L90" s="31"/>
      <c r="M90" s="30"/>
      <c r="N90" s="31"/>
      <c r="O90" s="31"/>
      <c r="P90" s="31"/>
      <c r="Q90" s="31"/>
      <c r="R90" s="31"/>
      <c r="S90" s="31"/>
      <c r="T90" s="51"/>
    </row>
    <row r="91" spans="1:20" s="27" customFormat="1" ht="43.2" hidden="1" customHeight="1" x14ac:dyDescent="0.3">
      <c r="A91" s="26"/>
      <c r="B91" s="26"/>
      <c r="C91" s="29" t="s">
        <v>122</v>
      </c>
      <c r="D91" s="30">
        <f>D92-D93</f>
        <v>0</v>
      </c>
      <c r="E91" s="30">
        <f>E92-E93+E94</f>
        <v>0</v>
      </c>
      <c r="F91" s="30">
        <f>F92-F93+F94</f>
        <v>0</v>
      </c>
      <c r="G91" s="30">
        <f>G92-G93+G94</f>
        <v>0</v>
      </c>
      <c r="H91" s="30">
        <f>H92-H93+H94</f>
        <v>0</v>
      </c>
      <c r="I91" s="30">
        <f>J91+K91</f>
        <v>0</v>
      </c>
      <c r="J91" s="30">
        <f>J92-J93</f>
        <v>0</v>
      </c>
      <c r="K91" s="30">
        <f>K92-K93</f>
        <v>0</v>
      </c>
      <c r="L91" s="30">
        <f>L92-L93</f>
        <v>0</v>
      </c>
      <c r="M91" s="30">
        <f>N91+O91</f>
        <v>0</v>
      </c>
      <c r="N91" s="30">
        <f>N92-N93</f>
        <v>0</v>
      </c>
      <c r="O91" s="30">
        <f>O92-O93</f>
        <v>0</v>
      </c>
      <c r="P91" s="30">
        <f>P92-P93</f>
        <v>0</v>
      </c>
      <c r="Q91" s="31">
        <f t="shared" ref="Q91:S93" si="60">I91-M91</f>
        <v>0</v>
      </c>
      <c r="R91" s="31">
        <f t="shared" si="60"/>
        <v>0</v>
      </c>
      <c r="S91" s="31">
        <f t="shared" si="60"/>
        <v>0</v>
      </c>
      <c r="T91" s="51"/>
    </row>
    <row r="92" spans="1:20" s="27" customFormat="1" ht="36" hidden="1" customHeight="1" x14ac:dyDescent="0.3">
      <c r="A92" s="26">
        <v>205100</v>
      </c>
      <c r="B92" s="26"/>
      <c r="C92" s="32" t="s">
        <v>117</v>
      </c>
      <c r="D92" s="33">
        <f>E92+F92</f>
        <v>0</v>
      </c>
      <c r="E92" s="34"/>
      <c r="F92" s="34"/>
      <c r="G92" s="34"/>
      <c r="H92" s="34">
        <v>0</v>
      </c>
      <c r="I92" s="33">
        <f>J92+K92</f>
        <v>0</v>
      </c>
      <c r="J92" s="34">
        <v>0</v>
      </c>
      <c r="K92" s="34"/>
      <c r="L92" s="34">
        <v>0</v>
      </c>
      <c r="M92" s="33">
        <f>N92+O92</f>
        <v>0</v>
      </c>
      <c r="N92" s="34"/>
      <c r="O92" s="34"/>
      <c r="P92" s="34">
        <v>0</v>
      </c>
      <c r="Q92" s="34">
        <f t="shared" si="60"/>
        <v>0</v>
      </c>
      <c r="R92" s="34">
        <f t="shared" si="60"/>
        <v>0</v>
      </c>
      <c r="S92" s="34">
        <f t="shared" si="60"/>
        <v>0</v>
      </c>
      <c r="T92" s="51"/>
    </row>
    <row r="93" spans="1:20" s="28" customFormat="1" ht="39.6" hidden="1" customHeight="1" x14ac:dyDescent="0.35">
      <c r="A93" s="26">
        <v>205200</v>
      </c>
      <c r="B93" s="26"/>
      <c r="C93" s="32" t="s">
        <v>118</v>
      </c>
      <c r="D93" s="33">
        <f>E93+F93</f>
        <v>0</v>
      </c>
      <c r="E93" s="34"/>
      <c r="F93" s="34"/>
      <c r="G93" s="34"/>
      <c r="H93" s="34">
        <v>0</v>
      </c>
      <c r="I93" s="33">
        <f>J93+K93</f>
        <v>0</v>
      </c>
      <c r="J93" s="34"/>
      <c r="K93" s="34"/>
      <c r="L93" s="34"/>
      <c r="M93" s="33">
        <f>N93+O93</f>
        <v>0</v>
      </c>
      <c r="N93" s="34"/>
      <c r="O93" s="34"/>
      <c r="P93" s="34"/>
      <c r="Q93" s="34">
        <f t="shared" si="60"/>
        <v>0</v>
      </c>
      <c r="R93" s="34">
        <f t="shared" si="60"/>
        <v>0</v>
      </c>
      <c r="S93" s="34">
        <f t="shared" si="60"/>
        <v>0</v>
      </c>
      <c r="T93" s="51"/>
    </row>
    <row r="94" spans="1:20" s="27" customFormat="1" ht="33.6" hidden="1" customHeight="1" x14ac:dyDescent="0.3">
      <c r="A94" s="26"/>
      <c r="B94" s="26"/>
      <c r="C94" s="29" t="s">
        <v>119</v>
      </c>
      <c r="D94" s="30">
        <f>E94+F94</f>
        <v>0</v>
      </c>
      <c r="E94" s="31">
        <v>0</v>
      </c>
      <c r="F94" s="31">
        <v>0</v>
      </c>
      <c r="G94" s="31">
        <v>0</v>
      </c>
      <c r="H94" s="31">
        <v>0</v>
      </c>
      <c r="I94" s="30">
        <f>J94+K94</f>
        <v>0</v>
      </c>
      <c r="J94" s="31"/>
      <c r="K94" s="31"/>
      <c r="L94" s="31"/>
      <c r="M94" s="30">
        <f>N94+O94</f>
        <v>0</v>
      </c>
      <c r="N94" s="31"/>
      <c r="O94" s="31"/>
      <c r="P94" s="31">
        <v>0</v>
      </c>
      <c r="Q94" s="31">
        <v>0</v>
      </c>
      <c r="R94" s="31">
        <f>J94-N94</f>
        <v>0</v>
      </c>
      <c r="S94" s="31">
        <v>0</v>
      </c>
      <c r="T94" s="31"/>
    </row>
    <row r="95" spans="1:20" s="36" customFormat="1" ht="22.8" x14ac:dyDescent="0.4">
      <c r="B95" s="37" t="s">
        <v>147</v>
      </c>
      <c r="D95" s="38"/>
      <c r="E95" s="37"/>
      <c r="F95" s="39"/>
      <c r="G95" s="39"/>
      <c r="H95" s="40"/>
      <c r="I95" s="41"/>
      <c r="J95" s="37"/>
      <c r="K95" s="40"/>
      <c r="L95" s="40"/>
    </row>
    <row r="96" spans="1:20" s="25" customFormat="1" ht="19.8" hidden="1" customHeight="1" x14ac:dyDescent="0.3"/>
    <row r="97" spans="2:2" s="25" customFormat="1" ht="21" customHeight="1" x14ac:dyDescent="0.3"/>
    <row r="98" spans="2:2" s="23" customFormat="1" ht="46.2" customHeight="1" x14ac:dyDescent="0.65">
      <c r="B98" s="24" t="s">
        <v>133</v>
      </c>
    </row>
    <row r="101" spans="2:2" x14ac:dyDescent="0.3">
      <c r="B101" s="42" t="s">
        <v>124</v>
      </c>
    </row>
  </sheetData>
  <mergeCells count="32">
    <mergeCell ref="O5:O8"/>
    <mergeCell ref="D5:D8"/>
    <mergeCell ref="E5:E8"/>
    <mergeCell ref="F5:F8"/>
    <mergeCell ref="S5:S8"/>
    <mergeCell ref="Q5:Q8"/>
    <mergeCell ref="R5:R8"/>
    <mergeCell ref="J5:J8"/>
    <mergeCell ref="A88:B88"/>
    <mergeCell ref="K5:K8"/>
    <mergeCell ref="M5:M8"/>
    <mergeCell ref="N5:N8"/>
    <mergeCell ref="A10:C10"/>
    <mergeCell ref="A38:B38"/>
    <mergeCell ref="A44:B44"/>
    <mergeCell ref="B45:C45"/>
    <mergeCell ref="B1:S1"/>
    <mergeCell ref="B2:S2"/>
    <mergeCell ref="B3:Q3"/>
    <mergeCell ref="R3:S3"/>
    <mergeCell ref="A4:A8"/>
    <mergeCell ref="B4:B8"/>
    <mergeCell ref="C4:C8"/>
    <mergeCell ref="D4:F4"/>
    <mergeCell ref="G4:G8"/>
    <mergeCell ref="H4:H8"/>
    <mergeCell ref="I4:K4"/>
    <mergeCell ref="L4:L8"/>
    <mergeCell ref="M4:O4"/>
    <mergeCell ref="P4:P8"/>
    <mergeCell ref="Q4:S4"/>
    <mergeCell ref="I5:I8"/>
  </mergeCells>
  <pageMargins left="0.39370078740157483" right="0.27559055118110237" top="0.55118110236220474" bottom="0.27559055118110237" header="0.47244094488188981" footer="0.23622047244094491"/>
  <pageSetup paperSize="9" scale="48" fitToHeight="6" orientation="landscape" r:id="rId1"/>
  <headerFooter differentFirst="1">
    <oddHeader>&amp;C&amp;12&amp;P</oddHeader>
  </headerFooter>
  <rowBreaks count="1" manualBreakCount="1">
    <brk id="44" max="1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1"/>
  <sheetViews>
    <sheetView zoomScale="60" zoomScaleNormal="60" workbookViewId="0">
      <pane ySplit="9" topLeftCell="A80" activePane="bottomLeft" state="frozen"/>
      <selection activeCell="A6" sqref="A6"/>
      <selection pane="bottomLeft" activeCell="B85" sqref="B85"/>
    </sheetView>
  </sheetViews>
  <sheetFormatPr defaultRowHeight="15.6" x14ac:dyDescent="0.3"/>
  <cols>
    <col min="1" max="1" width="12.44140625" style="1" customWidth="1"/>
    <col min="2" max="2" width="32.77734375" style="1" customWidth="1"/>
    <col min="3" max="3" width="16.5546875" style="1" customWidth="1"/>
    <col min="4" max="4" width="16.44140625" style="1" customWidth="1"/>
    <col min="5" max="5" width="16.6640625" style="1" customWidth="1"/>
    <col min="6" max="6" width="15.21875" style="1" customWidth="1"/>
    <col min="7" max="7" width="19" style="1" customWidth="1"/>
    <col min="8" max="8" width="17.44140625" style="1" customWidth="1"/>
    <col min="9" max="9" width="16.33203125" style="1" customWidth="1"/>
    <col min="10" max="10" width="15.109375" style="1" customWidth="1"/>
    <col min="11" max="11" width="15.21875" style="1" customWidth="1"/>
    <col min="12" max="12" width="16.6640625" style="1" customWidth="1"/>
    <col min="13" max="13" width="17" style="1" customWidth="1"/>
    <col min="14" max="14" width="14.6640625" style="1" customWidth="1"/>
    <col min="15" max="15" width="14.88671875" style="1" customWidth="1"/>
    <col min="16" max="16" width="17.6640625" style="1" customWidth="1"/>
    <col min="17" max="17" width="15.6640625" style="1" customWidth="1"/>
    <col min="18" max="18" width="17.6640625" style="1" customWidth="1"/>
    <col min="19" max="19" width="14.77734375" style="1" customWidth="1"/>
    <col min="20" max="20" width="12.6640625" style="1" customWidth="1"/>
    <col min="21" max="16384" width="8.88671875" style="1"/>
  </cols>
  <sheetData>
    <row r="1" spans="1:19" ht="39.6" customHeight="1" x14ac:dyDescent="0.3">
      <c r="A1" s="15"/>
      <c r="B1" s="123" t="s">
        <v>0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</row>
    <row r="2" spans="1:19" ht="46.8" customHeight="1" x14ac:dyDescent="0.3">
      <c r="A2" s="15"/>
      <c r="B2" s="123" t="s">
        <v>148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</row>
    <row r="3" spans="1:19" ht="38.4" customHeight="1" x14ac:dyDescent="0.3">
      <c r="A3" s="15"/>
      <c r="B3" s="124" t="s">
        <v>1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5" t="s">
        <v>128</v>
      </c>
      <c r="S3" s="125"/>
    </row>
    <row r="4" spans="1:19" ht="32.4" customHeight="1" x14ac:dyDescent="0.3">
      <c r="A4" s="120" t="s">
        <v>115</v>
      </c>
      <c r="B4" s="120" t="s">
        <v>116</v>
      </c>
      <c r="C4" s="126" t="s">
        <v>149</v>
      </c>
      <c r="D4" s="121" t="s">
        <v>2</v>
      </c>
      <c r="E4" s="121"/>
      <c r="F4" s="121"/>
      <c r="G4" s="127" t="s">
        <v>150</v>
      </c>
      <c r="H4" s="122" t="s">
        <v>151</v>
      </c>
      <c r="I4" s="120" t="s">
        <v>2</v>
      </c>
      <c r="J4" s="120"/>
      <c r="K4" s="120"/>
      <c r="L4" s="122" t="s">
        <v>152</v>
      </c>
      <c r="M4" s="120" t="s">
        <v>2</v>
      </c>
      <c r="N4" s="120"/>
      <c r="O4" s="120"/>
      <c r="P4" s="122" t="s">
        <v>139</v>
      </c>
      <c r="Q4" s="120" t="s">
        <v>2</v>
      </c>
      <c r="R4" s="120"/>
      <c r="S4" s="120"/>
    </row>
    <row r="5" spans="1:19" ht="12.75" customHeight="1" x14ac:dyDescent="0.3">
      <c r="A5" s="120"/>
      <c r="B5" s="120"/>
      <c r="C5" s="126" t="s">
        <v>3</v>
      </c>
      <c r="D5" s="121" t="s">
        <v>4</v>
      </c>
      <c r="E5" s="121" t="s">
        <v>5</v>
      </c>
      <c r="F5" s="112" t="s">
        <v>6</v>
      </c>
      <c r="G5" s="127"/>
      <c r="H5" s="122" t="s">
        <v>7</v>
      </c>
      <c r="I5" s="120" t="s">
        <v>4</v>
      </c>
      <c r="J5" s="121" t="s">
        <v>5</v>
      </c>
      <c r="K5" s="112" t="s">
        <v>6</v>
      </c>
      <c r="L5" s="122" t="s">
        <v>7</v>
      </c>
      <c r="M5" s="120" t="s">
        <v>4</v>
      </c>
      <c r="N5" s="121" t="s">
        <v>5</v>
      </c>
      <c r="O5" s="112" t="s">
        <v>6</v>
      </c>
      <c r="P5" s="122" t="s">
        <v>7</v>
      </c>
      <c r="Q5" s="120" t="s">
        <v>4</v>
      </c>
      <c r="R5" s="121" t="s">
        <v>5</v>
      </c>
      <c r="S5" s="112" t="s">
        <v>6</v>
      </c>
    </row>
    <row r="6" spans="1:19" ht="12.75" customHeight="1" x14ac:dyDescent="0.3">
      <c r="A6" s="120"/>
      <c r="B6" s="120"/>
      <c r="C6" s="126"/>
      <c r="D6" s="121"/>
      <c r="E6" s="121"/>
      <c r="F6" s="112"/>
      <c r="G6" s="127"/>
      <c r="H6" s="122" t="s">
        <v>8</v>
      </c>
      <c r="I6" s="120"/>
      <c r="J6" s="121"/>
      <c r="K6" s="112"/>
      <c r="L6" s="122" t="s">
        <v>8</v>
      </c>
      <c r="M6" s="120"/>
      <c r="N6" s="121"/>
      <c r="O6" s="112"/>
      <c r="P6" s="122" t="s">
        <v>8</v>
      </c>
      <c r="Q6" s="120"/>
      <c r="R6" s="121"/>
      <c r="S6" s="112"/>
    </row>
    <row r="7" spans="1:19" ht="72.599999999999994" customHeight="1" x14ac:dyDescent="0.3">
      <c r="A7" s="120"/>
      <c r="B7" s="120"/>
      <c r="C7" s="126"/>
      <c r="D7" s="121"/>
      <c r="E7" s="121"/>
      <c r="F7" s="112"/>
      <c r="G7" s="127"/>
      <c r="H7" s="122"/>
      <c r="I7" s="120"/>
      <c r="J7" s="121"/>
      <c r="K7" s="112"/>
      <c r="L7" s="122"/>
      <c r="M7" s="120"/>
      <c r="N7" s="121"/>
      <c r="O7" s="112"/>
      <c r="P7" s="122"/>
      <c r="Q7" s="120"/>
      <c r="R7" s="121"/>
      <c r="S7" s="112"/>
    </row>
    <row r="8" spans="1:19" ht="82.2" customHeight="1" x14ac:dyDescent="0.3">
      <c r="A8" s="120"/>
      <c r="B8" s="120"/>
      <c r="C8" s="126"/>
      <c r="D8" s="121"/>
      <c r="E8" s="121"/>
      <c r="F8" s="112"/>
      <c r="G8" s="127"/>
      <c r="H8" s="122"/>
      <c r="I8" s="120"/>
      <c r="J8" s="121"/>
      <c r="K8" s="112"/>
      <c r="L8" s="122"/>
      <c r="M8" s="120"/>
      <c r="N8" s="121"/>
      <c r="O8" s="112"/>
      <c r="P8" s="122"/>
      <c r="Q8" s="120"/>
      <c r="R8" s="121"/>
      <c r="S8" s="112"/>
    </row>
    <row r="9" spans="1:19" ht="24.75" customHeight="1" x14ac:dyDescent="0.3">
      <c r="A9" s="16"/>
      <c r="B9" s="58">
        <v>1</v>
      </c>
      <c r="C9" s="59">
        <v>2</v>
      </c>
      <c r="D9" s="58">
        <v>3</v>
      </c>
      <c r="E9" s="60">
        <v>4</v>
      </c>
      <c r="F9" s="60">
        <v>5</v>
      </c>
      <c r="G9" s="60">
        <v>6</v>
      </c>
      <c r="H9" s="58">
        <v>7</v>
      </c>
      <c r="I9" s="58">
        <v>8</v>
      </c>
      <c r="J9" s="60">
        <v>9</v>
      </c>
      <c r="K9" s="60">
        <v>10</v>
      </c>
      <c r="L9" s="2">
        <v>11</v>
      </c>
      <c r="M9" s="58">
        <v>12</v>
      </c>
      <c r="N9" s="60">
        <v>13</v>
      </c>
      <c r="O9" s="60">
        <v>14</v>
      </c>
      <c r="P9" s="61" t="s">
        <v>9</v>
      </c>
      <c r="Q9" s="58" t="s">
        <v>10</v>
      </c>
      <c r="R9" s="60" t="s">
        <v>11</v>
      </c>
      <c r="S9" s="60" t="s">
        <v>12</v>
      </c>
    </row>
    <row r="10" spans="1:19" s="6" customFormat="1" ht="28.2" customHeight="1" x14ac:dyDescent="0.3">
      <c r="A10" s="113" t="s">
        <v>13</v>
      </c>
      <c r="B10" s="113"/>
      <c r="C10" s="113"/>
      <c r="D10" s="3"/>
      <c r="E10" s="3"/>
      <c r="F10" s="3"/>
      <c r="G10" s="3"/>
      <c r="H10" s="4"/>
      <c r="I10" s="3"/>
      <c r="J10" s="3"/>
      <c r="K10" s="3"/>
      <c r="L10" s="4"/>
      <c r="M10" s="3"/>
      <c r="N10" s="3"/>
      <c r="O10" s="3"/>
      <c r="P10" s="5"/>
      <c r="Q10" s="3"/>
      <c r="R10" s="3"/>
      <c r="S10" s="3"/>
    </row>
    <row r="11" spans="1:19" x14ac:dyDescent="0.3">
      <c r="A11" s="7" t="s">
        <v>14</v>
      </c>
      <c r="B11" s="8" t="s">
        <v>15</v>
      </c>
      <c r="C11" s="44">
        <f>C12+C13+C22</f>
        <v>93489</v>
      </c>
      <c r="D11" s="44">
        <f>D12+D13+D22</f>
        <v>93489</v>
      </c>
      <c r="E11" s="44">
        <f t="shared" ref="E11:S11" si="0">E12+E13+E22</f>
        <v>0</v>
      </c>
      <c r="F11" s="44">
        <f t="shared" si="0"/>
        <v>0</v>
      </c>
      <c r="G11" s="44">
        <f t="shared" si="0"/>
        <v>17320.599999999999</v>
      </c>
      <c r="H11" s="44">
        <f t="shared" si="0"/>
        <v>17641.139650000001</v>
      </c>
      <c r="I11" s="44">
        <f t="shared" si="0"/>
        <v>17642.67265</v>
      </c>
      <c r="J11" s="44">
        <f t="shared" si="0"/>
        <v>0</v>
      </c>
      <c r="K11" s="44">
        <f t="shared" si="0"/>
        <v>0</v>
      </c>
      <c r="L11" s="44">
        <f t="shared" si="0"/>
        <v>14630.743490000001</v>
      </c>
      <c r="M11" s="44">
        <f t="shared" si="0"/>
        <v>14630.743490000001</v>
      </c>
      <c r="N11" s="44">
        <f t="shared" si="0"/>
        <v>0</v>
      </c>
      <c r="O11" s="44">
        <f t="shared" si="0"/>
        <v>0</v>
      </c>
      <c r="P11" s="44">
        <f t="shared" si="0"/>
        <v>3010.3961600000002</v>
      </c>
      <c r="Q11" s="44">
        <f t="shared" si="0"/>
        <v>3011.9291600000001</v>
      </c>
      <c r="R11" s="44">
        <f t="shared" si="0"/>
        <v>0</v>
      </c>
      <c r="S11" s="44">
        <f t="shared" si="0"/>
        <v>0</v>
      </c>
    </row>
    <row r="12" spans="1:19" ht="96.6" x14ac:dyDescent="0.3">
      <c r="A12" s="9" t="s">
        <v>16</v>
      </c>
      <c r="B12" s="67" t="s">
        <v>17</v>
      </c>
      <c r="C12" s="45">
        <f>D12</f>
        <v>0</v>
      </c>
      <c r="D12" s="45">
        <v>0</v>
      </c>
      <c r="E12" s="45">
        <v>0</v>
      </c>
      <c r="F12" s="45">
        <v>0</v>
      </c>
      <c r="G12" s="45">
        <v>0</v>
      </c>
      <c r="H12" s="45">
        <v>0</v>
      </c>
      <c r="I12" s="45">
        <v>1.5329999999999999</v>
      </c>
      <c r="J12" s="45">
        <v>0</v>
      </c>
      <c r="K12" s="45">
        <v>0</v>
      </c>
      <c r="L12" s="45">
        <f>M12+N12</f>
        <v>0</v>
      </c>
      <c r="M12" s="45">
        <v>0</v>
      </c>
      <c r="N12" s="45">
        <v>0</v>
      </c>
      <c r="O12" s="45">
        <v>0</v>
      </c>
      <c r="P12" s="45">
        <f>H12-L12</f>
        <v>0</v>
      </c>
      <c r="Q12" s="45">
        <f>I12-M12</f>
        <v>1.5329999999999999</v>
      </c>
      <c r="R12" s="45">
        <f>J12-N12</f>
        <v>0</v>
      </c>
      <c r="S12" s="45">
        <f>K12-O12</f>
        <v>0</v>
      </c>
    </row>
    <row r="13" spans="1:19" s="11" customFormat="1" ht="87" customHeight="1" x14ac:dyDescent="0.3">
      <c r="A13" s="7" t="s">
        <v>18</v>
      </c>
      <c r="B13" s="8" t="s">
        <v>19</v>
      </c>
      <c r="C13" s="44">
        <f>C14+C19</f>
        <v>93489</v>
      </c>
      <c r="D13" s="44">
        <f>D14+D19</f>
        <v>93489</v>
      </c>
      <c r="E13" s="44">
        <f t="shared" ref="E13:S13" si="1">E14+E19</f>
        <v>0</v>
      </c>
      <c r="F13" s="44">
        <f t="shared" si="1"/>
        <v>0</v>
      </c>
      <c r="G13" s="44">
        <f t="shared" si="1"/>
        <v>17320.599999999999</v>
      </c>
      <c r="H13" s="44">
        <f t="shared" si="1"/>
        <v>17641.139650000001</v>
      </c>
      <c r="I13" s="44">
        <f t="shared" si="1"/>
        <v>17641.139650000001</v>
      </c>
      <c r="J13" s="44">
        <f t="shared" si="1"/>
        <v>0</v>
      </c>
      <c r="K13" s="44">
        <f t="shared" si="1"/>
        <v>0</v>
      </c>
      <c r="L13" s="44">
        <f t="shared" si="1"/>
        <v>14630.743490000001</v>
      </c>
      <c r="M13" s="44">
        <f t="shared" si="1"/>
        <v>14630.743490000001</v>
      </c>
      <c r="N13" s="44">
        <f t="shared" si="1"/>
        <v>0</v>
      </c>
      <c r="O13" s="44">
        <f t="shared" si="1"/>
        <v>0</v>
      </c>
      <c r="P13" s="44">
        <f t="shared" si="1"/>
        <v>3010.3961600000002</v>
      </c>
      <c r="Q13" s="44">
        <f t="shared" si="1"/>
        <v>3010.3961600000002</v>
      </c>
      <c r="R13" s="44">
        <f t="shared" si="1"/>
        <v>0</v>
      </c>
      <c r="S13" s="44">
        <f t="shared" si="1"/>
        <v>0</v>
      </c>
    </row>
    <row r="14" spans="1:19" s="11" customFormat="1" x14ac:dyDescent="0.3">
      <c r="A14" s="7" t="s">
        <v>20</v>
      </c>
      <c r="B14" s="8" t="s">
        <v>21</v>
      </c>
      <c r="C14" s="44">
        <f>C15+C16+C17+C18</f>
        <v>42735</v>
      </c>
      <c r="D14" s="44">
        <f>D15+D16+D17+D18</f>
        <v>42735</v>
      </c>
      <c r="E14" s="44">
        <f t="shared" ref="E14:S14" si="2">E15+E16+E17+E18</f>
        <v>0</v>
      </c>
      <c r="F14" s="44">
        <f t="shared" si="2"/>
        <v>0</v>
      </c>
      <c r="G14" s="44">
        <f t="shared" si="2"/>
        <v>7108.4</v>
      </c>
      <c r="H14" s="44">
        <f t="shared" si="2"/>
        <v>6807.74215</v>
      </c>
      <c r="I14" s="44">
        <f t="shared" si="2"/>
        <v>6807.74215</v>
      </c>
      <c r="J14" s="44">
        <f t="shared" si="2"/>
        <v>0</v>
      </c>
      <c r="K14" s="44">
        <f t="shared" si="2"/>
        <v>0</v>
      </c>
      <c r="L14" s="44">
        <f t="shared" si="2"/>
        <v>7512.9566400000003</v>
      </c>
      <c r="M14" s="44">
        <f t="shared" si="2"/>
        <v>7512.9566400000003</v>
      </c>
      <c r="N14" s="44">
        <f t="shared" si="2"/>
        <v>0</v>
      </c>
      <c r="O14" s="44">
        <f t="shared" si="2"/>
        <v>0</v>
      </c>
      <c r="P14" s="44">
        <f t="shared" si="2"/>
        <v>-705.21449000000052</v>
      </c>
      <c r="Q14" s="44">
        <f t="shared" si="2"/>
        <v>-705.21449000000052</v>
      </c>
      <c r="R14" s="44">
        <f t="shared" si="2"/>
        <v>0</v>
      </c>
      <c r="S14" s="44">
        <f t="shared" si="2"/>
        <v>0</v>
      </c>
    </row>
    <row r="15" spans="1:19" ht="85.8" customHeight="1" x14ac:dyDescent="0.3">
      <c r="A15" s="9" t="s">
        <v>22</v>
      </c>
      <c r="B15" s="10" t="s">
        <v>23</v>
      </c>
      <c r="C15" s="45">
        <f>D15</f>
        <v>22</v>
      </c>
      <c r="D15" s="45">
        <v>22</v>
      </c>
      <c r="E15" s="45">
        <v>0</v>
      </c>
      <c r="F15" s="45">
        <v>0</v>
      </c>
      <c r="G15" s="45">
        <v>8.4</v>
      </c>
      <c r="H15" s="45">
        <f>I15</f>
        <v>8.9730299999999996</v>
      </c>
      <c r="I15" s="45">
        <v>8.9730299999999996</v>
      </c>
      <c r="J15" s="45">
        <v>0</v>
      </c>
      <c r="K15" s="45">
        <v>0</v>
      </c>
      <c r="L15" s="45">
        <f>M15+N15</f>
        <v>8.0466099999999994</v>
      </c>
      <c r="M15" s="45">
        <v>8.0466099999999994</v>
      </c>
      <c r="N15" s="45">
        <v>0</v>
      </c>
      <c r="O15" s="45">
        <v>0</v>
      </c>
      <c r="P15" s="45">
        <f>H15-L15</f>
        <v>0.92642000000000024</v>
      </c>
      <c r="Q15" s="45">
        <f>I15-M15</f>
        <v>0.92642000000000024</v>
      </c>
      <c r="R15" s="45">
        <f>J15-N15</f>
        <v>0</v>
      </c>
      <c r="S15" s="45">
        <f>K15-O15</f>
        <v>0</v>
      </c>
    </row>
    <row r="16" spans="1:19" ht="85.2" customHeight="1" x14ac:dyDescent="0.3">
      <c r="A16" s="9" t="s">
        <v>24</v>
      </c>
      <c r="B16" s="10" t="s">
        <v>25</v>
      </c>
      <c r="C16" s="45">
        <f t="shared" ref="C16:C18" si="3">D16</f>
        <v>1728</v>
      </c>
      <c r="D16" s="45">
        <v>1728</v>
      </c>
      <c r="E16" s="45">
        <v>0</v>
      </c>
      <c r="F16" s="45">
        <v>0</v>
      </c>
      <c r="G16" s="45">
        <v>200</v>
      </c>
      <c r="H16" s="45">
        <f>I16</f>
        <v>283.78039000000001</v>
      </c>
      <c r="I16" s="45">
        <v>283.78039000000001</v>
      </c>
      <c r="J16" s="45">
        <v>0</v>
      </c>
      <c r="K16" s="45">
        <v>0</v>
      </c>
      <c r="L16" s="45">
        <f t="shared" ref="L16:L18" si="4">M16+N16</f>
        <v>153.62020999999999</v>
      </c>
      <c r="M16" s="45">
        <v>153.62020999999999</v>
      </c>
      <c r="N16" s="45">
        <v>0</v>
      </c>
      <c r="O16" s="45">
        <v>0</v>
      </c>
      <c r="P16" s="45">
        <f t="shared" ref="P16:S18" si="5">H16-L16</f>
        <v>130.16018000000003</v>
      </c>
      <c r="Q16" s="45">
        <f t="shared" si="5"/>
        <v>130.16018000000003</v>
      </c>
      <c r="R16" s="45">
        <f t="shared" si="5"/>
        <v>0</v>
      </c>
      <c r="S16" s="45">
        <f t="shared" si="5"/>
        <v>0</v>
      </c>
    </row>
    <row r="17" spans="1:19" ht="85.2" customHeight="1" x14ac:dyDescent="0.3">
      <c r="A17" s="9" t="s">
        <v>26</v>
      </c>
      <c r="B17" s="10" t="s">
        <v>27</v>
      </c>
      <c r="C17" s="45">
        <f t="shared" si="3"/>
        <v>11331</v>
      </c>
      <c r="D17" s="45">
        <v>11331</v>
      </c>
      <c r="E17" s="45">
        <v>0</v>
      </c>
      <c r="F17" s="45">
        <v>0</v>
      </c>
      <c r="G17" s="45">
        <v>900</v>
      </c>
      <c r="H17" s="45">
        <f t="shared" ref="H17:H18" si="6">I17</f>
        <v>732.51702</v>
      </c>
      <c r="I17" s="45">
        <v>732.51702</v>
      </c>
      <c r="J17" s="45">
        <v>0</v>
      </c>
      <c r="K17" s="45">
        <v>0</v>
      </c>
      <c r="L17" s="45">
        <f t="shared" si="4"/>
        <v>778.98708999999997</v>
      </c>
      <c r="M17" s="45">
        <v>778.98708999999997</v>
      </c>
      <c r="N17" s="45">
        <v>0</v>
      </c>
      <c r="O17" s="45">
        <v>0</v>
      </c>
      <c r="P17" s="45">
        <f t="shared" si="5"/>
        <v>-46.470069999999964</v>
      </c>
      <c r="Q17" s="45">
        <f t="shared" si="5"/>
        <v>-46.470069999999964</v>
      </c>
      <c r="R17" s="45">
        <f t="shared" si="5"/>
        <v>0</v>
      </c>
      <c r="S17" s="45">
        <f t="shared" si="5"/>
        <v>0</v>
      </c>
    </row>
    <row r="18" spans="1:19" ht="93.6" x14ac:dyDescent="0.3">
      <c r="A18" s="9" t="s">
        <v>28</v>
      </c>
      <c r="B18" s="10" t="s">
        <v>29</v>
      </c>
      <c r="C18" s="45">
        <f t="shared" si="3"/>
        <v>29654</v>
      </c>
      <c r="D18" s="45">
        <v>29654</v>
      </c>
      <c r="E18" s="45">
        <v>0</v>
      </c>
      <c r="F18" s="45">
        <v>0</v>
      </c>
      <c r="G18" s="45">
        <v>6000</v>
      </c>
      <c r="H18" s="45">
        <f t="shared" si="6"/>
        <v>5782.4717099999998</v>
      </c>
      <c r="I18" s="45">
        <v>5782.4717099999998</v>
      </c>
      <c r="J18" s="45">
        <v>0</v>
      </c>
      <c r="K18" s="45">
        <v>0</v>
      </c>
      <c r="L18" s="45">
        <f t="shared" si="4"/>
        <v>6572.3027300000003</v>
      </c>
      <c r="M18" s="45">
        <v>6572.3027300000003</v>
      </c>
      <c r="N18" s="45">
        <v>0</v>
      </c>
      <c r="O18" s="45">
        <v>0</v>
      </c>
      <c r="P18" s="45">
        <f t="shared" si="5"/>
        <v>-789.83102000000054</v>
      </c>
      <c r="Q18" s="45">
        <f t="shared" si="5"/>
        <v>-789.83102000000054</v>
      </c>
      <c r="R18" s="45">
        <f t="shared" si="5"/>
        <v>0</v>
      </c>
      <c r="S18" s="45">
        <f t="shared" si="5"/>
        <v>0</v>
      </c>
    </row>
    <row r="19" spans="1:19" s="11" customFormat="1" x14ac:dyDescent="0.3">
      <c r="A19" s="7" t="s">
        <v>30</v>
      </c>
      <c r="B19" s="8" t="s">
        <v>31</v>
      </c>
      <c r="C19" s="44">
        <f>C20+C21</f>
        <v>50754</v>
      </c>
      <c r="D19" s="44">
        <f>D20+D21</f>
        <v>50754</v>
      </c>
      <c r="E19" s="44">
        <f t="shared" ref="E19:S19" si="7">E20+E21</f>
        <v>0</v>
      </c>
      <c r="F19" s="44">
        <f t="shared" si="7"/>
        <v>0</v>
      </c>
      <c r="G19" s="44">
        <f t="shared" si="7"/>
        <v>10212.200000000001</v>
      </c>
      <c r="H19" s="44">
        <f t="shared" si="7"/>
        <v>10833.397500000001</v>
      </c>
      <c r="I19" s="44">
        <f t="shared" si="7"/>
        <v>10833.397500000001</v>
      </c>
      <c r="J19" s="44">
        <f t="shared" si="7"/>
        <v>0</v>
      </c>
      <c r="K19" s="44">
        <f t="shared" si="7"/>
        <v>0</v>
      </c>
      <c r="L19" s="44">
        <f t="shared" si="7"/>
        <v>7117.7868500000004</v>
      </c>
      <c r="M19" s="44">
        <f t="shared" si="7"/>
        <v>7117.7868500000004</v>
      </c>
      <c r="N19" s="44">
        <f t="shared" si="7"/>
        <v>0</v>
      </c>
      <c r="O19" s="44">
        <f t="shared" si="7"/>
        <v>0</v>
      </c>
      <c r="P19" s="44">
        <f t="shared" si="7"/>
        <v>3715.6106500000005</v>
      </c>
      <c r="Q19" s="44">
        <f t="shared" si="7"/>
        <v>3715.6106500000005</v>
      </c>
      <c r="R19" s="44">
        <f t="shared" si="7"/>
        <v>0</v>
      </c>
      <c r="S19" s="44">
        <f t="shared" si="7"/>
        <v>0</v>
      </c>
    </row>
    <row r="20" spans="1:19" ht="31.2" x14ac:dyDescent="0.3">
      <c r="A20" s="9" t="s">
        <v>32</v>
      </c>
      <c r="B20" s="10" t="s">
        <v>33</v>
      </c>
      <c r="C20" s="45">
        <f>D20</f>
        <v>6125</v>
      </c>
      <c r="D20" s="45">
        <v>6125</v>
      </c>
      <c r="E20" s="45">
        <v>0</v>
      </c>
      <c r="F20" s="45">
        <v>0</v>
      </c>
      <c r="G20" s="45">
        <v>1210</v>
      </c>
      <c r="H20" s="45">
        <f>I20</f>
        <v>1170.96579</v>
      </c>
      <c r="I20" s="45">
        <v>1170.96579</v>
      </c>
      <c r="J20" s="45">
        <v>0</v>
      </c>
      <c r="K20" s="45">
        <v>0</v>
      </c>
      <c r="L20" s="45">
        <f>M20+N20</f>
        <v>868.83600000000001</v>
      </c>
      <c r="M20" s="45">
        <v>868.83600000000001</v>
      </c>
      <c r="N20" s="45">
        <v>0</v>
      </c>
      <c r="O20" s="45">
        <v>0</v>
      </c>
      <c r="P20" s="45">
        <f t="shared" ref="P20:S21" si="8">H20-L20</f>
        <v>302.12978999999996</v>
      </c>
      <c r="Q20" s="45">
        <f t="shared" si="8"/>
        <v>302.12978999999996</v>
      </c>
      <c r="R20" s="45">
        <f t="shared" si="8"/>
        <v>0</v>
      </c>
      <c r="S20" s="45">
        <f t="shared" si="8"/>
        <v>0</v>
      </c>
    </row>
    <row r="21" spans="1:19" ht="33" customHeight="1" x14ac:dyDescent="0.3">
      <c r="A21" s="9" t="s">
        <v>34</v>
      </c>
      <c r="B21" s="10" t="s">
        <v>35</v>
      </c>
      <c r="C21" s="45">
        <f>D21</f>
        <v>44629</v>
      </c>
      <c r="D21" s="45">
        <v>44629</v>
      </c>
      <c r="E21" s="45">
        <v>0</v>
      </c>
      <c r="F21" s="45">
        <v>0</v>
      </c>
      <c r="G21" s="45">
        <v>9002.2000000000007</v>
      </c>
      <c r="H21" s="45">
        <f>I21</f>
        <v>9662.4317100000007</v>
      </c>
      <c r="I21" s="45">
        <v>9662.4317100000007</v>
      </c>
      <c r="J21" s="45">
        <v>0</v>
      </c>
      <c r="K21" s="45">
        <v>0</v>
      </c>
      <c r="L21" s="45">
        <f>M21+N21</f>
        <v>6248.9508500000002</v>
      </c>
      <c r="M21" s="45">
        <v>6248.9508500000002</v>
      </c>
      <c r="N21" s="45">
        <v>0</v>
      </c>
      <c r="O21" s="45">
        <v>0</v>
      </c>
      <c r="P21" s="45">
        <f t="shared" si="8"/>
        <v>3413.4808600000006</v>
      </c>
      <c r="Q21" s="45">
        <f t="shared" si="8"/>
        <v>3413.4808600000006</v>
      </c>
      <c r="R21" s="45">
        <f t="shared" si="8"/>
        <v>0</v>
      </c>
      <c r="S21" s="45">
        <f t="shared" si="8"/>
        <v>0</v>
      </c>
    </row>
    <row r="22" spans="1:19" s="11" customFormat="1" hidden="1" x14ac:dyDescent="0.3">
      <c r="A22" s="7" t="s">
        <v>36</v>
      </c>
      <c r="B22" s="8" t="s">
        <v>37</v>
      </c>
      <c r="C22" s="44">
        <f>C23</f>
        <v>0</v>
      </c>
      <c r="D22" s="44">
        <f>D23</f>
        <v>0</v>
      </c>
      <c r="E22" s="44">
        <f t="shared" ref="E22:S23" si="9">E23</f>
        <v>0</v>
      </c>
      <c r="F22" s="44">
        <f t="shared" si="9"/>
        <v>0</v>
      </c>
      <c r="G22" s="44">
        <f t="shared" si="9"/>
        <v>0</v>
      </c>
      <c r="H22" s="44">
        <f t="shared" si="9"/>
        <v>0</v>
      </c>
      <c r="I22" s="44">
        <f t="shared" si="9"/>
        <v>0</v>
      </c>
      <c r="J22" s="44">
        <f t="shared" si="9"/>
        <v>0</v>
      </c>
      <c r="K22" s="44">
        <f t="shared" si="9"/>
        <v>0</v>
      </c>
      <c r="L22" s="44">
        <f t="shared" si="9"/>
        <v>0</v>
      </c>
      <c r="M22" s="44">
        <f t="shared" si="9"/>
        <v>0</v>
      </c>
      <c r="N22" s="44">
        <f t="shared" si="9"/>
        <v>0</v>
      </c>
      <c r="O22" s="44">
        <f t="shared" si="9"/>
        <v>0</v>
      </c>
      <c r="P22" s="44">
        <f t="shared" si="9"/>
        <v>0</v>
      </c>
      <c r="Q22" s="44">
        <f t="shared" si="9"/>
        <v>0</v>
      </c>
      <c r="R22" s="44">
        <f t="shared" si="9"/>
        <v>0</v>
      </c>
      <c r="S22" s="44">
        <f t="shared" si="9"/>
        <v>0</v>
      </c>
    </row>
    <row r="23" spans="1:19" ht="99.6" hidden="1" customHeight="1" x14ac:dyDescent="0.3">
      <c r="A23" s="9" t="s">
        <v>38</v>
      </c>
      <c r="B23" s="10" t="s">
        <v>39</v>
      </c>
      <c r="C23" s="45">
        <f>C24</f>
        <v>0</v>
      </c>
      <c r="D23" s="45">
        <f>D24</f>
        <v>0</v>
      </c>
      <c r="E23" s="45">
        <f t="shared" si="9"/>
        <v>0</v>
      </c>
      <c r="F23" s="45">
        <f t="shared" si="9"/>
        <v>0</v>
      </c>
      <c r="G23" s="45">
        <f t="shared" si="9"/>
        <v>0</v>
      </c>
      <c r="H23" s="45">
        <f t="shared" si="9"/>
        <v>0</v>
      </c>
      <c r="I23" s="45">
        <f t="shared" si="9"/>
        <v>0</v>
      </c>
      <c r="J23" s="45">
        <v>0</v>
      </c>
      <c r="K23" s="45">
        <v>0</v>
      </c>
      <c r="L23" s="45">
        <f>M23+N23</f>
        <v>0</v>
      </c>
      <c r="M23" s="45">
        <f>M24</f>
        <v>0</v>
      </c>
      <c r="N23" s="45">
        <v>0</v>
      </c>
      <c r="O23" s="45">
        <v>0</v>
      </c>
      <c r="P23" s="45">
        <f>H23+L23</f>
        <v>0</v>
      </c>
      <c r="Q23" s="45">
        <f>I23+M23</f>
        <v>0</v>
      </c>
      <c r="R23" s="45">
        <f t="shared" ref="R23:S24" si="10">J23-N23</f>
        <v>0</v>
      </c>
      <c r="S23" s="45">
        <f t="shared" si="10"/>
        <v>0</v>
      </c>
    </row>
    <row r="24" spans="1:19" ht="50.4" hidden="1" customHeight="1" x14ac:dyDescent="0.3">
      <c r="A24" s="9" t="s">
        <v>40</v>
      </c>
      <c r="B24" s="10" t="s">
        <v>41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f>M24+N24</f>
        <v>0</v>
      </c>
      <c r="M24" s="45">
        <v>0</v>
      </c>
      <c r="N24" s="45">
        <v>0</v>
      </c>
      <c r="O24" s="45">
        <v>0</v>
      </c>
      <c r="P24" s="45">
        <f>H24+L24</f>
        <v>0</v>
      </c>
      <c r="Q24" s="45">
        <f>I24+M24</f>
        <v>0</v>
      </c>
      <c r="R24" s="45">
        <f t="shared" si="10"/>
        <v>0</v>
      </c>
      <c r="S24" s="45">
        <f t="shared" si="10"/>
        <v>0</v>
      </c>
    </row>
    <row r="25" spans="1:19" s="11" customFormat="1" x14ac:dyDescent="0.3">
      <c r="A25" s="7" t="s">
        <v>42</v>
      </c>
      <c r="B25" s="8" t="s">
        <v>43</v>
      </c>
      <c r="C25" s="44">
        <f>C26+C30</f>
        <v>770</v>
      </c>
      <c r="D25" s="44">
        <f t="shared" ref="D25:K25" si="11">D26+D30</f>
        <v>770</v>
      </c>
      <c r="E25" s="44">
        <f>E26+E30+E32</f>
        <v>1054.5070000000001</v>
      </c>
      <c r="F25" s="44">
        <f>F26+F30+F32</f>
        <v>0</v>
      </c>
      <c r="G25" s="44">
        <f t="shared" si="11"/>
        <v>121.6</v>
      </c>
      <c r="H25" s="44">
        <f>I25+J25</f>
        <v>395.92989</v>
      </c>
      <c r="I25" s="44">
        <f>I26+I30+I32</f>
        <v>149.26653999999999</v>
      </c>
      <c r="J25" s="44">
        <f>J26+J30+J32</f>
        <v>246.66335000000001</v>
      </c>
      <c r="K25" s="44">
        <f t="shared" si="11"/>
        <v>0</v>
      </c>
      <c r="L25" s="44">
        <f>M25+N25</f>
        <v>383.61934999999994</v>
      </c>
      <c r="M25" s="44">
        <f>M26+M30+M32</f>
        <v>128.20178999999999</v>
      </c>
      <c r="N25" s="44">
        <f t="shared" ref="N25:S25" si="12">N26+N30+N32</f>
        <v>255.41755999999998</v>
      </c>
      <c r="O25" s="44">
        <f t="shared" si="12"/>
        <v>0</v>
      </c>
      <c r="P25" s="44">
        <f>Q25+R25</f>
        <v>12.310540000000017</v>
      </c>
      <c r="Q25" s="44">
        <f>I25-M25</f>
        <v>21.064750000000004</v>
      </c>
      <c r="R25" s="44">
        <f t="shared" si="12"/>
        <v>-8.7542099999999863</v>
      </c>
      <c r="S25" s="44">
        <f t="shared" si="12"/>
        <v>0</v>
      </c>
    </row>
    <row r="26" spans="1:19" x14ac:dyDescent="0.3">
      <c r="A26" s="9" t="s">
        <v>44</v>
      </c>
      <c r="B26" s="10" t="s">
        <v>45</v>
      </c>
      <c r="C26" s="45">
        <f>C27+C28+C29</f>
        <v>760</v>
      </c>
      <c r="D26" s="45">
        <f t="shared" ref="D26:O26" si="13">D27+D28+D29</f>
        <v>760</v>
      </c>
      <c r="E26" s="45">
        <f t="shared" si="13"/>
        <v>0</v>
      </c>
      <c r="F26" s="45">
        <f t="shared" si="13"/>
        <v>0</v>
      </c>
      <c r="G26" s="45">
        <f t="shared" si="13"/>
        <v>120</v>
      </c>
      <c r="H26" s="45">
        <f t="shared" si="13"/>
        <v>149.26653999999999</v>
      </c>
      <c r="I26" s="45">
        <f t="shared" si="13"/>
        <v>149.26653999999999</v>
      </c>
      <c r="J26" s="45">
        <f t="shared" si="13"/>
        <v>0</v>
      </c>
      <c r="K26" s="45">
        <f t="shared" si="13"/>
        <v>0</v>
      </c>
      <c r="L26" s="45">
        <f t="shared" si="13"/>
        <v>123.43380999999999</v>
      </c>
      <c r="M26" s="45">
        <f t="shared" si="13"/>
        <v>123.43380999999999</v>
      </c>
      <c r="N26" s="45">
        <f t="shared" si="13"/>
        <v>0</v>
      </c>
      <c r="O26" s="45">
        <f t="shared" si="13"/>
        <v>0</v>
      </c>
      <c r="P26" s="45">
        <f>H26-L26</f>
        <v>25.832729999999998</v>
      </c>
      <c r="Q26" s="45">
        <f>I26-M26</f>
        <v>25.832729999999998</v>
      </c>
      <c r="R26" s="45">
        <f t="shared" ref="R26:S26" si="14">R28+R29</f>
        <v>0</v>
      </c>
      <c r="S26" s="45">
        <f t="shared" si="14"/>
        <v>0</v>
      </c>
    </row>
    <row r="27" spans="1:19" ht="135.6" hidden="1" customHeight="1" x14ac:dyDescent="0.3">
      <c r="A27" s="9">
        <v>21080900</v>
      </c>
      <c r="B27" s="10" t="s">
        <v>137</v>
      </c>
      <c r="C27" s="45">
        <f>D27</f>
        <v>0</v>
      </c>
      <c r="D27" s="45">
        <v>0</v>
      </c>
      <c r="E27" s="45">
        <v>0</v>
      </c>
      <c r="F27" s="45">
        <v>0</v>
      </c>
      <c r="G27" s="45">
        <v>0</v>
      </c>
      <c r="H27" s="45">
        <f>I27</f>
        <v>0</v>
      </c>
      <c r="I27" s="45">
        <v>0</v>
      </c>
      <c r="J27" s="45">
        <v>0</v>
      </c>
      <c r="K27" s="45">
        <v>0</v>
      </c>
      <c r="L27" s="45">
        <f>M27+N27</f>
        <v>0</v>
      </c>
      <c r="M27" s="45">
        <v>0</v>
      </c>
      <c r="N27" s="45">
        <v>0</v>
      </c>
      <c r="O27" s="45">
        <v>0</v>
      </c>
      <c r="P27" s="45">
        <f>H27-L27</f>
        <v>0</v>
      </c>
      <c r="Q27" s="45">
        <f>I27-M27</f>
        <v>0</v>
      </c>
      <c r="R27" s="45">
        <f t="shared" ref="R27:S29" si="15">J27-N27</f>
        <v>0</v>
      </c>
      <c r="S27" s="45">
        <f t="shared" si="15"/>
        <v>0</v>
      </c>
    </row>
    <row r="28" spans="1:19" ht="42" customHeight="1" x14ac:dyDescent="0.3">
      <c r="A28" s="9" t="s">
        <v>46</v>
      </c>
      <c r="B28" s="10" t="s">
        <v>47</v>
      </c>
      <c r="C28" s="45">
        <f>D28</f>
        <v>380</v>
      </c>
      <c r="D28" s="45">
        <v>380</v>
      </c>
      <c r="E28" s="45">
        <v>0</v>
      </c>
      <c r="F28" s="45">
        <v>0</v>
      </c>
      <c r="G28" s="45">
        <v>60</v>
      </c>
      <c r="H28" s="45">
        <f>I28</f>
        <v>56.682099999999998</v>
      </c>
      <c r="I28" s="45">
        <v>56.682099999999998</v>
      </c>
      <c r="J28" s="45">
        <v>0</v>
      </c>
      <c r="K28" s="45">
        <v>0</v>
      </c>
      <c r="L28" s="45">
        <f>M28+N28</f>
        <v>63.759810000000002</v>
      </c>
      <c r="M28" s="45">
        <v>63.759810000000002</v>
      </c>
      <c r="N28" s="45">
        <v>0</v>
      </c>
      <c r="O28" s="45">
        <v>0</v>
      </c>
      <c r="P28" s="45">
        <f>H28-L28</f>
        <v>-7.0777100000000033</v>
      </c>
      <c r="Q28" s="45">
        <f>I28-M28</f>
        <v>-7.0777100000000033</v>
      </c>
      <c r="R28" s="45">
        <f t="shared" si="15"/>
        <v>0</v>
      </c>
      <c r="S28" s="45">
        <f t="shared" si="15"/>
        <v>0</v>
      </c>
    </row>
    <row r="29" spans="1:19" ht="157.19999999999999" customHeight="1" x14ac:dyDescent="0.3">
      <c r="A29" s="9" t="s">
        <v>48</v>
      </c>
      <c r="B29" s="62" t="s">
        <v>123</v>
      </c>
      <c r="C29" s="45">
        <f>D29</f>
        <v>380</v>
      </c>
      <c r="D29" s="45">
        <v>380</v>
      </c>
      <c r="E29" s="45">
        <v>0</v>
      </c>
      <c r="F29" s="45">
        <v>0</v>
      </c>
      <c r="G29" s="45">
        <v>60</v>
      </c>
      <c r="H29" s="45">
        <f>I29</f>
        <v>92.584440000000001</v>
      </c>
      <c r="I29" s="45">
        <v>92.584440000000001</v>
      </c>
      <c r="J29" s="45">
        <v>0</v>
      </c>
      <c r="K29" s="45">
        <v>0</v>
      </c>
      <c r="L29" s="45">
        <f>M29+N29</f>
        <v>59.673999999999999</v>
      </c>
      <c r="M29" s="45">
        <v>59.673999999999999</v>
      </c>
      <c r="N29" s="45">
        <v>0</v>
      </c>
      <c r="O29" s="45">
        <v>0</v>
      </c>
      <c r="P29" s="45">
        <f>H29-L29</f>
        <v>32.910440000000001</v>
      </c>
      <c r="Q29" s="45">
        <f>I29-M29</f>
        <v>32.910440000000001</v>
      </c>
      <c r="R29" s="45">
        <f t="shared" si="15"/>
        <v>0</v>
      </c>
      <c r="S29" s="45">
        <f t="shared" si="15"/>
        <v>0</v>
      </c>
    </row>
    <row r="30" spans="1:19" ht="31.8" customHeight="1" x14ac:dyDescent="0.3">
      <c r="A30" s="9">
        <v>24000000</v>
      </c>
      <c r="B30" s="10" t="s">
        <v>111</v>
      </c>
      <c r="C30" s="45">
        <f>C31</f>
        <v>10</v>
      </c>
      <c r="D30" s="45">
        <f t="shared" ref="D30:S30" si="16">D31</f>
        <v>10</v>
      </c>
      <c r="E30" s="45">
        <f t="shared" si="16"/>
        <v>0</v>
      </c>
      <c r="F30" s="45">
        <f t="shared" si="16"/>
        <v>0</v>
      </c>
      <c r="G30" s="45">
        <f t="shared" si="16"/>
        <v>1.6</v>
      </c>
      <c r="H30" s="45">
        <f t="shared" si="16"/>
        <v>0</v>
      </c>
      <c r="I30" s="45">
        <f t="shared" si="16"/>
        <v>0</v>
      </c>
      <c r="J30" s="45">
        <f t="shared" si="16"/>
        <v>0</v>
      </c>
      <c r="K30" s="45">
        <f t="shared" si="16"/>
        <v>0</v>
      </c>
      <c r="L30" s="45">
        <f t="shared" si="16"/>
        <v>4.7679799999999997</v>
      </c>
      <c r="M30" s="45">
        <f t="shared" si="16"/>
        <v>4.7679799999999997</v>
      </c>
      <c r="N30" s="45">
        <f t="shared" si="16"/>
        <v>0</v>
      </c>
      <c r="O30" s="45">
        <f t="shared" si="16"/>
        <v>0</v>
      </c>
      <c r="P30" s="45">
        <f t="shared" si="16"/>
        <v>-4.7679799999999997</v>
      </c>
      <c r="Q30" s="45">
        <f t="shared" si="16"/>
        <v>-4.7679799999999997</v>
      </c>
      <c r="R30" s="45">
        <f t="shared" si="16"/>
        <v>0</v>
      </c>
      <c r="S30" s="45">
        <f t="shared" si="16"/>
        <v>0</v>
      </c>
    </row>
    <row r="31" spans="1:19" x14ac:dyDescent="0.3">
      <c r="A31" s="9" t="s">
        <v>49</v>
      </c>
      <c r="B31" s="10" t="s">
        <v>45</v>
      </c>
      <c r="C31" s="45">
        <f>D31</f>
        <v>10</v>
      </c>
      <c r="D31" s="45">
        <v>10</v>
      </c>
      <c r="E31" s="45">
        <v>0</v>
      </c>
      <c r="F31" s="45">
        <v>0</v>
      </c>
      <c r="G31" s="45">
        <v>1.6</v>
      </c>
      <c r="H31" s="45">
        <f>I31</f>
        <v>0</v>
      </c>
      <c r="I31" s="45">
        <v>0</v>
      </c>
      <c r="J31" s="45">
        <v>0</v>
      </c>
      <c r="K31" s="45">
        <v>0</v>
      </c>
      <c r="L31" s="45">
        <f>M31+N31</f>
        <v>4.7679799999999997</v>
      </c>
      <c r="M31" s="45">
        <v>4.7679799999999997</v>
      </c>
      <c r="N31" s="45">
        <v>0</v>
      </c>
      <c r="O31" s="45">
        <v>0</v>
      </c>
      <c r="P31" s="45">
        <f>H31-L31</f>
        <v>-4.7679799999999997</v>
      </c>
      <c r="Q31" s="45">
        <f>I31-M31</f>
        <v>-4.7679799999999997</v>
      </c>
      <c r="R31" s="45">
        <f>J31-N31</f>
        <v>0</v>
      </c>
      <c r="S31" s="45">
        <f>K31-O31</f>
        <v>0</v>
      </c>
    </row>
    <row r="32" spans="1:19" s="11" customFormat="1" ht="31.2" x14ac:dyDescent="0.3">
      <c r="A32" s="7" t="s">
        <v>58</v>
      </c>
      <c r="B32" s="8" t="s">
        <v>59</v>
      </c>
      <c r="C32" s="44">
        <f>C33+C34</f>
        <v>1054.5070000000001</v>
      </c>
      <c r="D32" s="44">
        <f t="shared" ref="D32:S32" si="17">D33+D34</f>
        <v>0</v>
      </c>
      <c r="E32" s="44">
        <f t="shared" si="17"/>
        <v>1054.5070000000001</v>
      </c>
      <c r="F32" s="44">
        <f t="shared" si="17"/>
        <v>0</v>
      </c>
      <c r="G32" s="44">
        <f t="shared" si="17"/>
        <v>0</v>
      </c>
      <c r="H32" s="44">
        <f t="shared" si="17"/>
        <v>246.66335000000001</v>
      </c>
      <c r="I32" s="44">
        <f t="shared" si="17"/>
        <v>0</v>
      </c>
      <c r="J32" s="44">
        <f t="shared" si="17"/>
        <v>246.66335000000001</v>
      </c>
      <c r="K32" s="44">
        <f t="shared" si="17"/>
        <v>0</v>
      </c>
      <c r="L32" s="44">
        <f t="shared" si="17"/>
        <v>255.41755999999998</v>
      </c>
      <c r="M32" s="44">
        <f t="shared" si="17"/>
        <v>0</v>
      </c>
      <c r="N32" s="44">
        <f t="shared" si="17"/>
        <v>255.41755999999998</v>
      </c>
      <c r="O32" s="44">
        <f t="shared" si="17"/>
        <v>0</v>
      </c>
      <c r="P32" s="44">
        <f t="shared" si="17"/>
        <v>-8.7542099999999863</v>
      </c>
      <c r="Q32" s="44">
        <f t="shared" si="17"/>
        <v>0</v>
      </c>
      <c r="R32" s="44">
        <f t="shared" si="17"/>
        <v>-8.7542099999999863</v>
      </c>
      <c r="S32" s="44">
        <f t="shared" si="17"/>
        <v>0</v>
      </c>
    </row>
    <row r="33" spans="1:20" ht="73.8" customHeight="1" x14ac:dyDescent="0.3">
      <c r="A33" s="9">
        <v>25010000</v>
      </c>
      <c r="B33" s="10" t="s">
        <v>112</v>
      </c>
      <c r="C33" s="45">
        <f>D33+E33</f>
        <v>1054.5070000000001</v>
      </c>
      <c r="D33" s="45">
        <v>0</v>
      </c>
      <c r="E33" s="45">
        <v>1054.5070000000001</v>
      </c>
      <c r="F33" s="45">
        <v>0</v>
      </c>
      <c r="G33" s="45">
        <v>0</v>
      </c>
      <c r="H33" s="45">
        <f>I33+J33</f>
        <v>239.64113</v>
      </c>
      <c r="I33" s="45">
        <v>0</v>
      </c>
      <c r="J33" s="45">
        <v>239.64113</v>
      </c>
      <c r="K33" s="45">
        <v>0</v>
      </c>
      <c r="L33" s="45">
        <f>M33+N33</f>
        <v>212.51965999999999</v>
      </c>
      <c r="M33" s="45">
        <v>0</v>
      </c>
      <c r="N33" s="45">
        <v>212.51965999999999</v>
      </c>
      <c r="O33" s="45">
        <v>0</v>
      </c>
      <c r="P33" s="45">
        <f>Q33+R33</f>
        <v>27.121470000000016</v>
      </c>
      <c r="Q33" s="45">
        <f t="shared" ref="Q33:S34" si="18">I33-M33</f>
        <v>0</v>
      </c>
      <c r="R33" s="45">
        <f t="shared" si="18"/>
        <v>27.121470000000016</v>
      </c>
      <c r="S33" s="45">
        <f t="shared" si="18"/>
        <v>0</v>
      </c>
    </row>
    <row r="34" spans="1:20" ht="46.2" customHeight="1" x14ac:dyDescent="0.3">
      <c r="A34" s="9" t="s">
        <v>60</v>
      </c>
      <c r="B34" s="10" t="s">
        <v>61</v>
      </c>
      <c r="C34" s="45">
        <f>D34+E34</f>
        <v>0</v>
      </c>
      <c r="D34" s="45">
        <v>0</v>
      </c>
      <c r="E34" s="45">
        <v>0</v>
      </c>
      <c r="F34" s="45">
        <v>0</v>
      </c>
      <c r="G34" s="45">
        <v>0</v>
      </c>
      <c r="H34" s="45">
        <f>I34+J34</f>
        <v>7.0222199999999999</v>
      </c>
      <c r="I34" s="45">
        <v>0</v>
      </c>
      <c r="J34" s="45">
        <v>7.0222199999999999</v>
      </c>
      <c r="K34" s="45">
        <v>0</v>
      </c>
      <c r="L34" s="45">
        <f>M34+N34</f>
        <v>42.8979</v>
      </c>
      <c r="M34" s="45">
        <v>0</v>
      </c>
      <c r="N34" s="45">
        <v>42.8979</v>
      </c>
      <c r="O34" s="45">
        <v>0</v>
      </c>
      <c r="P34" s="45">
        <f>Q34+R34</f>
        <v>-35.875680000000003</v>
      </c>
      <c r="Q34" s="45">
        <f t="shared" si="18"/>
        <v>0</v>
      </c>
      <c r="R34" s="45">
        <f t="shared" si="18"/>
        <v>-35.875680000000003</v>
      </c>
      <c r="S34" s="45">
        <f t="shared" si="18"/>
        <v>0</v>
      </c>
    </row>
    <row r="35" spans="1:20" s="11" customFormat="1" ht="31.2" x14ac:dyDescent="0.3">
      <c r="A35" s="7" t="s">
        <v>50</v>
      </c>
      <c r="B35" s="8" t="s">
        <v>51</v>
      </c>
      <c r="C35" s="44">
        <f>C37</f>
        <v>0</v>
      </c>
      <c r="D35" s="44">
        <f>D37</f>
        <v>0</v>
      </c>
      <c r="E35" s="44">
        <f t="shared" ref="E35:S35" si="19">E37</f>
        <v>0</v>
      </c>
      <c r="F35" s="44">
        <f t="shared" si="19"/>
        <v>0</v>
      </c>
      <c r="G35" s="44">
        <f t="shared" si="19"/>
        <v>0</v>
      </c>
      <c r="H35" s="44">
        <f t="shared" si="19"/>
        <v>0</v>
      </c>
      <c r="I35" s="44">
        <f t="shared" si="19"/>
        <v>0</v>
      </c>
      <c r="J35" s="44">
        <f t="shared" si="19"/>
        <v>0</v>
      </c>
      <c r="K35" s="44">
        <f t="shared" si="19"/>
        <v>0</v>
      </c>
      <c r="L35" s="44">
        <f t="shared" si="19"/>
        <v>0</v>
      </c>
      <c r="M35" s="44">
        <f t="shared" si="19"/>
        <v>0</v>
      </c>
      <c r="N35" s="44">
        <f t="shared" si="19"/>
        <v>0</v>
      </c>
      <c r="O35" s="44">
        <f t="shared" si="19"/>
        <v>0</v>
      </c>
      <c r="P35" s="44">
        <f t="shared" si="19"/>
        <v>0</v>
      </c>
      <c r="Q35" s="44">
        <f t="shared" si="19"/>
        <v>0</v>
      </c>
      <c r="R35" s="44">
        <f t="shared" si="19"/>
        <v>0</v>
      </c>
      <c r="S35" s="44">
        <f t="shared" si="19"/>
        <v>0</v>
      </c>
    </row>
    <row r="36" spans="1:20" ht="145.80000000000001" hidden="1" customHeight="1" x14ac:dyDescent="0.3">
      <c r="A36" s="9">
        <v>31010000</v>
      </c>
      <c r="B36" s="10" t="s">
        <v>113</v>
      </c>
      <c r="C36" s="45">
        <f>C37</f>
        <v>0</v>
      </c>
      <c r="D36" s="45">
        <f t="shared" ref="D36:S36" si="20">D37</f>
        <v>0</v>
      </c>
      <c r="E36" s="45">
        <f t="shared" si="20"/>
        <v>0</v>
      </c>
      <c r="F36" s="45">
        <f t="shared" si="20"/>
        <v>0</v>
      </c>
      <c r="G36" s="45">
        <f t="shared" si="20"/>
        <v>0</v>
      </c>
      <c r="H36" s="45">
        <f t="shared" si="20"/>
        <v>0</v>
      </c>
      <c r="I36" s="45">
        <f t="shared" si="20"/>
        <v>0</v>
      </c>
      <c r="J36" s="45">
        <f t="shared" si="20"/>
        <v>0</v>
      </c>
      <c r="K36" s="45">
        <f t="shared" si="20"/>
        <v>0</v>
      </c>
      <c r="L36" s="45">
        <f t="shared" si="20"/>
        <v>0</v>
      </c>
      <c r="M36" s="45">
        <f t="shared" si="20"/>
        <v>0</v>
      </c>
      <c r="N36" s="45">
        <f t="shared" si="20"/>
        <v>0</v>
      </c>
      <c r="O36" s="45">
        <f t="shared" si="20"/>
        <v>0</v>
      </c>
      <c r="P36" s="45">
        <f t="shared" si="20"/>
        <v>0</v>
      </c>
      <c r="Q36" s="45">
        <f t="shared" si="20"/>
        <v>0</v>
      </c>
      <c r="R36" s="45">
        <f t="shared" si="20"/>
        <v>0</v>
      </c>
      <c r="S36" s="45">
        <f t="shared" si="20"/>
        <v>0</v>
      </c>
    </row>
    <row r="37" spans="1:20" ht="140.4" hidden="1" x14ac:dyDescent="0.3">
      <c r="A37" s="9" t="s">
        <v>52</v>
      </c>
      <c r="B37" s="10" t="s">
        <v>53</v>
      </c>
      <c r="C37" s="45">
        <f>D37+E37</f>
        <v>0</v>
      </c>
      <c r="D37" s="45">
        <v>0</v>
      </c>
      <c r="E37" s="45">
        <v>0</v>
      </c>
      <c r="F37" s="45">
        <v>0</v>
      </c>
      <c r="G37" s="45">
        <v>0</v>
      </c>
      <c r="H37" s="45">
        <f>I37</f>
        <v>0</v>
      </c>
      <c r="I37" s="45">
        <v>0</v>
      </c>
      <c r="J37" s="45">
        <v>0</v>
      </c>
      <c r="K37" s="45">
        <v>0</v>
      </c>
      <c r="L37" s="45">
        <f>M37+N37</f>
        <v>0</v>
      </c>
      <c r="M37" s="45">
        <v>0</v>
      </c>
      <c r="N37" s="45">
        <v>0</v>
      </c>
      <c r="O37" s="45">
        <v>0</v>
      </c>
      <c r="P37" s="45">
        <f>H37-L37</f>
        <v>0</v>
      </c>
      <c r="Q37" s="45">
        <f>I37-M37</f>
        <v>0</v>
      </c>
      <c r="R37" s="45">
        <f>J37-N37</f>
        <v>0</v>
      </c>
      <c r="S37" s="45">
        <f>K37-O37</f>
        <v>0</v>
      </c>
    </row>
    <row r="38" spans="1:20" s="11" customFormat="1" ht="52.2" customHeight="1" x14ac:dyDescent="0.3">
      <c r="A38" s="114" t="s">
        <v>62</v>
      </c>
      <c r="B38" s="114"/>
      <c r="C38" s="44">
        <f>D38+E38</f>
        <v>95313.506999999998</v>
      </c>
      <c r="D38" s="44">
        <f>D11+D25+D35</f>
        <v>94259</v>
      </c>
      <c r="E38" s="44">
        <f>E11+E25</f>
        <v>1054.5070000000001</v>
      </c>
      <c r="F38" s="44">
        <f>F11+F25+F35</f>
        <v>0</v>
      </c>
      <c r="G38" s="44">
        <f>G11+G25+G35</f>
        <v>17442.199999999997</v>
      </c>
      <c r="H38" s="44">
        <f>I38+J38</f>
        <v>18038.60254</v>
      </c>
      <c r="I38" s="44">
        <f>I11+I25+I35</f>
        <v>17791.939190000001</v>
      </c>
      <c r="J38" s="44">
        <f>J11+J25</f>
        <v>246.66335000000001</v>
      </c>
      <c r="K38" s="44">
        <f t="shared" ref="K38:S38" si="21">K11+K25+K35</f>
        <v>0</v>
      </c>
      <c r="L38" s="44">
        <f t="shared" si="21"/>
        <v>15014.362840000002</v>
      </c>
      <c r="M38" s="44">
        <f t="shared" si="21"/>
        <v>14758.94528</v>
      </c>
      <c r="N38" s="44">
        <f t="shared" si="21"/>
        <v>255.41755999999998</v>
      </c>
      <c r="O38" s="44">
        <f t="shared" si="21"/>
        <v>0</v>
      </c>
      <c r="P38" s="44">
        <f t="shared" si="21"/>
        <v>3022.7067000000002</v>
      </c>
      <c r="Q38" s="44">
        <f t="shared" si="21"/>
        <v>3032.9939100000001</v>
      </c>
      <c r="R38" s="44">
        <f t="shared" si="21"/>
        <v>-8.7542099999999863</v>
      </c>
      <c r="S38" s="44">
        <f t="shared" si="21"/>
        <v>0</v>
      </c>
    </row>
    <row r="39" spans="1:20" s="11" customFormat="1" ht="24" customHeight="1" x14ac:dyDescent="0.3">
      <c r="A39" s="7" t="s">
        <v>54</v>
      </c>
      <c r="B39" s="8" t="s">
        <v>55</v>
      </c>
      <c r="C39" s="44">
        <f>C40+C41+C42+C43</f>
        <v>114770.76</v>
      </c>
      <c r="D39" s="44">
        <f>D40+D41+D42+D43</f>
        <v>99470.76</v>
      </c>
      <c r="E39" s="44">
        <f>E40+E41+E42+E43</f>
        <v>15300</v>
      </c>
      <c r="F39" s="44">
        <f>F40+F41+F42+F43</f>
        <v>15300</v>
      </c>
      <c r="G39" s="44">
        <f>G40+G41+G42+G43</f>
        <v>15745.9</v>
      </c>
      <c r="H39" s="44">
        <f t="shared" ref="H39" si="22">H40+H41+H42+H43</f>
        <v>15745.9</v>
      </c>
      <c r="I39" s="44">
        <f t="shared" ref="I39" si="23">I40+I41+I42+I43</f>
        <v>15745.9</v>
      </c>
      <c r="J39" s="44">
        <f t="shared" ref="J39" si="24">J40+J41+J42+J43</f>
        <v>0</v>
      </c>
      <c r="K39" s="44">
        <f t="shared" ref="K39" si="25">K40+K41+K42+K43</f>
        <v>0</v>
      </c>
      <c r="L39" s="44">
        <f t="shared" ref="L39" si="26">L40+L41+L42+L43</f>
        <v>13276.2</v>
      </c>
      <c r="M39" s="44">
        <f t="shared" ref="M39" si="27">M40+M41+M42+M43</f>
        <v>13276.2</v>
      </c>
      <c r="N39" s="44">
        <f t="shared" ref="N39" si="28">N40+N41+N42+N43</f>
        <v>0</v>
      </c>
      <c r="O39" s="44">
        <f t="shared" ref="O39" si="29">O40+O41+O42+O43</f>
        <v>0</v>
      </c>
      <c r="P39" s="44">
        <f>P40+P41+P42+P43</f>
        <v>2469.6999999999989</v>
      </c>
      <c r="Q39" s="44">
        <f>Q40+Q41+Q42+Q43</f>
        <v>2469.6999999999989</v>
      </c>
      <c r="R39" s="44">
        <f>R40+R41+R42+R43</f>
        <v>0</v>
      </c>
      <c r="S39" s="44">
        <f>S40+S41+S42+S43</f>
        <v>0</v>
      </c>
    </row>
    <row r="40" spans="1:20" ht="31.2" x14ac:dyDescent="0.3">
      <c r="A40" s="9" t="s">
        <v>56</v>
      </c>
      <c r="B40" s="10" t="s">
        <v>57</v>
      </c>
      <c r="C40" s="45">
        <f>D40+E40</f>
        <v>94477.4</v>
      </c>
      <c r="D40" s="45">
        <v>94477.4</v>
      </c>
      <c r="E40" s="45">
        <v>0</v>
      </c>
      <c r="F40" s="45">
        <v>0</v>
      </c>
      <c r="G40" s="45">
        <v>15745.9</v>
      </c>
      <c r="H40" s="45">
        <f>I40</f>
        <v>15745.9</v>
      </c>
      <c r="I40" s="45">
        <v>15745.9</v>
      </c>
      <c r="J40" s="45">
        <v>0</v>
      </c>
      <c r="K40" s="45">
        <v>0</v>
      </c>
      <c r="L40" s="45">
        <f>M40+N40</f>
        <v>13276.2</v>
      </c>
      <c r="M40" s="45">
        <v>13276.2</v>
      </c>
      <c r="N40" s="45">
        <v>0</v>
      </c>
      <c r="O40" s="45">
        <v>0</v>
      </c>
      <c r="P40" s="45">
        <f t="shared" ref="P40:Q43" si="30">H40-L40</f>
        <v>2469.6999999999989</v>
      </c>
      <c r="Q40" s="45">
        <f t="shared" si="30"/>
        <v>2469.6999999999989</v>
      </c>
      <c r="R40" s="45">
        <v>0</v>
      </c>
      <c r="S40" s="45">
        <v>0</v>
      </c>
    </row>
    <row r="41" spans="1:20" ht="88.8" customHeight="1" x14ac:dyDescent="0.3">
      <c r="A41" s="9">
        <v>41053400</v>
      </c>
      <c r="B41" s="10" t="s">
        <v>140</v>
      </c>
      <c r="C41" s="45">
        <f>D41+E41</f>
        <v>15300</v>
      </c>
      <c r="D41" s="45">
        <v>0</v>
      </c>
      <c r="E41" s="45">
        <v>15300</v>
      </c>
      <c r="F41" s="45">
        <v>15300</v>
      </c>
      <c r="G41" s="45">
        <v>0</v>
      </c>
      <c r="H41" s="45">
        <f>I41+J41</f>
        <v>0</v>
      </c>
      <c r="I41" s="45">
        <v>0</v>
      </c>
      <c r="J41" s="45">
        <v>0</v>
      </c>
      <c r="K41" s="45">
        <v>0</v>
      </c>
      <c r="L41" s="45">
        <f>M41+N41</f>
        <v>0</v>
      </c>
      <c r="M41" s="45">
        <v>0</v>
      </c>
      <c r="N41" s="45">
        <v>0</v>
      </c>
      <c r="O41" s="45">
        <v>0</v>
      </c>
      <c r="P41" s="45">
        <f t="shared" ref="P41" si="31">H41-L41</f>
        <v>0</v>
      </c>
      <c r="Q41" s="45">
        <f t="shared" ref="Q41" si="32">I41-M41</f>
        <v>0</v>
      </c>
      <c r="R41" s="45">
        <v>0</v>
      </c>
      <c r="S41" s="45">
        <v>0</v>
      </c>
    </row>
    <row r="42" spans="1:20" ht="31.2" x14ac:dyDescent="0.3">
      <c r="A42" s="9">
        <v>41053900</v>
      </c>
      <c r="B42" s="10" t="s">
        <v>129</v>
      </c>
      <c r="C42" s="45">
        <f>D42+E42</f>
        <v>4993.3599999999997</v>
      </c>
      <c r="D42" s="45">
        <v>4993.3599999999997</v>
      </c>
      <c r="E42" s="45">
        <v>0</v>
      </c>
      <c r="F42" s="45">
        <v>0</v>
      </c>
      <c r="G42" s="45">
        <v>0</v>
      </c>
      <c r="H42" s="45">
        <f>I42+J42</f>
        <v>0</v>
      </c>
      <c r="I42" s="45">
        <v>0</v>
      </c>
      <c r="J42" s="45">
        <v>0</v>
      </c>
      <c r="K42" s="45">
        <v>0</v>
      </c>
      <c r="L42" s="45">
        <f>M42+N42</f>
        <v>0</v>
      </c>
      <c r="M42" s="45">
        <v>0</v>
      </c>
      <c r="N42" s="45">
        <v>0</v>
      </c>
      <c r="O42" s="45">
        <v>0</v>
      </c>
      <c r="P42" s="45">
        <f t="shared" si="30"/>
        <v>0</v>
      </c>
      <c r="Q42" s="45">
        <f t="shared" si="30"/>
        <v>0</v>
      </c>
      <c r="R42" s="45">
        <v>0</v>
      </c>
      <c r="S42" s="45">
        <v>0</v>
      </c>
    </row>
    <row r="43" spans="1:20" ht="391.2" hidden="1" customHeight="1" x14ac:dyDescent="0.3">
      <c r="A43" s="9">
        <v>41050200</v>
      </c>
      <c r="B43" s="22" t="s">
        <v>134</v>
      </c>
      <c r="C43" s="45">
        <f>D43+E43</f>
        <v>0</v>
      </c>
      <c r="D43" s="45"/>
      <c r="E43" s="45">
        <v>0</v>
      </c>
      <c r="F43" s="45">
        <v>0</v>
      </c>
      <c r="G43" s="45"/>
      <c r="H43" s="45">
        <f>I43</f>
        <v>0</v>
      </c>
      <c r="I43" s="45"/>
      <c r="J43" s="45">
        <v>0</v>
      </c>
      <c r="K43" s="45">
        <v>0</v>
      </c>
      <c r="L43" s="45">
        <f>M43+N43</f>
        <v>0</v>
      </c>
      <c r="M43" s="45"/>
      <c r="N43" s="45">
        <v>0</v>
      </c>
      <c r="O43" s="45">
        <v>0</v>
      </c>
      <c r="P43" s="45">
        <f t="shared" si="30"/>
        <v>0</v>
      </c>
      <c r="Q43" s="45">
        <f t="shared" si="30"/>
        <v>0</v>
      </c>
      <c r="R43" s="45">
        <v>0</v>
      </c>
      <c r="S43" s="45">
        <v>0</v>
      </c>
    </row>
    <row r="44" spans="1:20" s="11" customFormat="1" ht="27.6" customHeight="1" x14ac:dyDescent="0.3">
      <c r="A44" s="115" t="s">
        <v>108</v>
      </c>
      <c r="B44" s="115"/>
      <c r="C44" s="46">
        <f>C38+C39</f>
        <v>210084.26699999999</v>
      </c>
      <c r="D44" s="57">
        <f t="shared" ref="D44:S44" si="33">D38+D39</f>
        <v>193729.76</v>
      </c>
      <c r="E44" s="57">
        <f t="shared" si="33"/>
        <v>16354.507</v>
      </c>
      <c r="F44" s="57">
        <f t="shared" si="33"/>
        <v>15300</v>
      </c>
      <c r="G44" s="57">
        <f t="shared" si="33"/>
        <v>33188.1</v>
      </c>
      <c r="H44" s="57">
        <f t="shared" si="33"/>
        <v>33784.502540000001</v>
      </c>
      <c r="I44" s="57">
        <f t="shared" si="33"/>
        <v>33537.839189999999</v>
      </c>
      <c r="J44" s="57">
        <f t="shared" si="33"/>
        <v>246.66335000000001</v>
      </c>
      <c r="K44" s="46">
        <f t="shared" si="33"/>
        <v>0</v>
      </c>
      <c r="L44" s="46">
        <f t="shared" si="33"/>
        <v>28290.562840000002</v>
      </c>
      <c r="M44" s="46">
        <f t="shared" si="33"/>
        <v>28035.145280000001</v>
      </c>
      <c r="N44" s="46">
        <f t="shared" si="33"/>
        <v>255.41755999999998</v>
      </c>
      <c r="O44" s="46">
        <f t="shared" si="33"/>
        <v>0</v>
      </c>
      <c r="P44" s="46">
        <f t="shared" si="33"/>
        <v>5492.4066999999995</v>
      </c>
      <c r="Q44" s="46">
        <f t="shared" si="33"/>
        <v>5502.6939099999991</v>
      </c>
      <c r="R44" s="46">
        <f t="shared" si="33"/>
        <v>-8.7542099999999863</v>
      </c>
      <c r="S44" s="46">
        <f t="shared" si="33"/>
        <v>0</v>
      </c>
    </row>
    <row r="45" spans="1:20" ht="30" customHeight="1" x14ac:dyDescent="0.3">
      <c r="A45" s="13"/>
      <c r="B45" s="116" t="s">
        <v>107</v>
      </c>
      <c r="C45" s="1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</row>
    <row r="46" spans="1:20" ht="28.2" customHeight="1" x14ac:dyDescent="0.3">
      <c r="A46" s="18" t="s">
        <v>109</v>
      </c>
      <c r="B46" s="8" t="s">
        <v>63</v>
      </c>
      <c r="C46" s="47">
        <f>D46+E46</f>
        <v>85829.147000000012</v>
      </c>
      <c r="D46" s="47">
        <f>D47+D48</f>
        <v>85828.6</v>
      </c>
      <c r="E46" s="47">
        <f t="shared" ref="E46:G46" si="34">E47+E48</f>
        <v>0.54700000000000004</v>
      </c>
      <c r="F46" s="47">
        <f t="shared" si="34"/>
        <v>0</v>
      </c>
      <c r="G46" s="47">
        <f t="shared" si="34"/>
        <v>18043.648999999998</v>
      </c>
      <c r="H46" s="47">
        <f t="shared" ref="H46" si="35">H47+H48</f>
        <v>17964.427460000003</v>
      </c>
      <c r="I46" s="47">
        <f t="shared" ref="I46" si="36">I47+I48</f>
        <v>17964.427460000003</v>
      </c>
      <c r="J46" s="47">
        <f t="shared" ref="J46" si="37">J47+J48</f>
        <v>0</v>
      </c>
      <c r="K46" s="47">
        <f t="shared" ref="K46" si="38">K47+K48</f>
        <v>0</v>
      </c>
      <c r="L46" s="47">
        <f t="shared" ref="L46" si="39">L47+L48</f>
        <v>15910.737880000001</v>
      </c>
      <c r="M46" s="47">
        <f t="shared" ref="M46" si="40">M47+M48</f>
        <v>15910.737880000001</v>
      </c>
      <c r="N46" s="47">
        <f t="shared" ref="N46" si="41">N47+N48</f>
        <v>0</v>
      </c>
      <c r="O46" s="47">
        <f t="shared" ref="O46" si="42">O47+O48</f>
        <v>0</v>
      </c>
      <c r="P46" s="47">
        <f t="shared" ref="P46" si="43">P47+P48</f>
        <v>2053.6895800000007</v>
      </c>
      <c r="Q46" s="47">
        <f t="shared" ref="Q46" si="44">Q47+Q48</f>
        <v>2053.6895800000007</v>
      </c>
      <c r="R46" s="47">
        <f t="shared" ref="R46" si="45">R47+R48</f>
        <v>0</v>
      </c>
      <c r="S46" s="47">
        <f t="shared" ref="S46" si="46">S47+S48</f>
        <v>0</v>
      </c>
    </row>
    <row r="47" spans="1:20" ht="87" customHeight="1" x14ac:dyDescent="0.3">
      <c r="A47" s="19" t="s">
        <v>91</v>
      </c>
      <c r="B47" s="10" t="s">
        <v>64</v>
      </c>
      <c r="C47" s="48">
        <f t="shared" ref="C47:D89" si="47">D47+E47</f>
        <v>85588.052000000011</v>
      </c>
      <c r="D47" s="48">
        <v>85587.505000000005</v>
      </c>
      <c r="E47" s="48">
        <v>0.54700000000000004</v>
      </c>
      <c r="F47" s="48">
        <v>0</v>
      </c>
      <c r="G47" s="48">
        <v>17844.673999999999</v>
      </c>
      <c r="H47" s="48">
        <f>I47+J47</f>
        <v>17765.452710000001</v>
      </c>
      <c r="I47" s="48">
        <v>17765.452710000001</v>
      </c>
      <c r="J47" s="48">
        <v>0</v>
      </c>
      <c r="K47" s="48">
        <v>0</v>
      </c>
      <c r="L47" s="48">
        <f>M47+N47</f>
        <v>15910.737880000001</v>
      </c>
      <c r="M47" s="48">
        <v>15910.737880000001</v>
      </c>
      <c r="N47" s="48">
        <v>0</v>
      </c>
      <c r="O47" s="48">
        <v>0</v>
      </c>
      <c r="P47" s="48">
        <f>Q47+R47</f>
        <v>1854.7148300000008</v>
      </c>
      <c r="Q47" s="48">
        <f t="shared" ref="Q47:S48" si="48">I47-M47</f>
        <v>1854.7148300000008</v>
      </c>
      <c r="R47" s="48">
        <f t="shared" si="48"/>
        <v>0</v>
      </c>
      <c r="S47" s="48">
        <f t="shared" si="48"/>
        <v>0</v>
      </c>
      <c r="T47" s="50"/>
    </row>
    <row r="48" spans="1:20" ht="46.2" customHeight="1" x14ac:dyDescent="0.3">
      <c r="A48" s="43" t="s">
        <v>141</v>
      </c>
      <c r="B48" s="10" t="s">
        <v>142</v>
      </c>
      <c r="C48" s="48">
        <f t="shared" ref="C48" si="49">D48+E48</f>
        <v>241.095</v>
      </c>
      <c r="D48" s="48">
        <v>241.095</v>
      </c>
      <c r="E48" s="48">
        <v>0</v>
      </c>
      <c r="F48" s="48">
        <v>0</v>
      </c>
      <c r="G48" s="48">
        <v>198.97499999999999</v>
      </c>
      <c r="H48" s="48">
        <f>I48+J48</f>
        <v>198.97475</v>
      </c>
      <c r="I48" s="48">
        <v>198.97475</v>
      </c>
      <c r="J48" s="48">
        <v>0</v>
      </c>
      <c r="K48" s="48">
        <v>0</v>
      </c>
      <c r="L48" s="48">
        <f>M48+N48</f>
        <v>0</v>
      </c>
      <c r="M48" s="48">
        <v>0</v>
      </c>
      <c r="N48" s="48">
        <v>0</v>
      </c>
      <c r="O48" s="48">
        <v>0</v>
      </c>
      <c r="P48" s="48">
        <f>Q48+R48</f>
        <v>198.97475</v>
      </c>
      <c r="Q48" s="48">
        <f t="shared" si="48"/>
        <v>198.97475</v>
      </c>
      <c r="R48" s="48">
        <f t="shared" si="48"/>
        <v>0</v>
      </c>
      <c r="S48" s="48">
        <f t="shared" si="48"/>
        <v>0</v>
      </c>
      <c r="T48" s="50"/>
    </row>
    <row r="49" spans="1:20" ht="51.6" customHeight="1" x14ac:dyDescent="0.3">
      <c r="A49" s="18" t="s">
        <v>110</v>
      </c>
      <c r="B49" s="8" t="s">
        <v>65</v>
      </c>
      <c r="C49" s="47">
        <f t="shared" si="47"/>
        <v>45929.039999999994</v>
      </c>
      <c r="D49" s="47">
        <f>D50+D53+D57+D59</f>
        <v>44879.039999999994</v>
      </c>
      <c r="E49" s="47">
        <f>E50+E53+E57+E59</f>
        <v>1050</v>
      </c>
      <c r="F49" s="47">
        <f t="shared" ref="F49:P49" si="50">F50+F53+F57+F59</f>
        <v>0</v>
      </c>
      <c r="G49" s="47">
        <f t="shared" si="50"/>
        <v>10959.93</v>
      </c>
      <c r="H49" s="47">
        <f t="shared" si="50"/>
        <v>11200.3874</v>
      </c>
      <c r="I49" s="47">
        <f t="shared" si="50"/>
        <v>10959.92038</v>
      </c>
      <c r="J49" s="47">
        <f t="shared" si="50"/>
        <v>240.46701999999999</v>
      </c>
      <c r="K49" s="47">
        <f t="shared" si="50"/>
        <v>0</v>
      </c>
      <c r="L49" s="47">
        <f t="shared" si="50"/>
        <v>6576.4298199999994</v>
      </c>
      <c r="M49" s="47">
        <f t="shared" si="50"/>
        <v>6318.0766899999999</v>
      </c>
      <c r="N49" s="47">
        <f t="shared" si="50"/>
        <v>258.35313000000002</v>
      </c>
      <c r="O49" s="47">
        <f t="shared" si="50"/>
        <v>0</v>
      </c>
      <c r="P49" s="47">
        <f t="shared" si="50"/>
        <v>4623.9575799999993</v>
      </c>
      <c r="Q49" s="47">
        <f t="shared" ref="Q49:S88" si="51">I49-M49</f>
        <v>4641.8436899999997</v>
      </c>
      <c r="R49" s="47">
        <f t="shared" si="51"/>
        <v>-17.886110000000031</v>
      </c>
      <c r="S49" s="47">
        <f t="shared" si="51"/>
        <v>0</v>
      </c>
    </row>
    <row r="50" spans="1:20" ht="115.2" customHeight="1" x14ac:dyDescent="0.3">
      <c r="A50" s="14">
        <v>3100</v>
      </c>
      <c r="B50" s="8" t="s">
        <v>66</v>
      </c>
      <c r="C50" s="47">
        <f t="shared" si="47"/>
        <v>45007.839999999997</v>
      </c>
      <c r="D50" s="47">
        <f>D51+D52</f>
        <v>43957.84</v>
      </c>
      <c r="E50" s="47">
        <f>E51+E52</f>
        <v>1050</v>
      </c>
      <c r="F50" s="47">
        <f t="shared" ref="F50:P50" si="52">F51+F52</f>
        <v>0</v>
      </c>
      <c r="G50" s="47">
        <f t="shared" si="52"/>
        <v>10876.591</v>
      </c>
      <c r="H50" s="47">
        <f t="shared" si="52"/>
        <v>11117.048639999999</v>
      </c>
      <c r="I50" s="47">
        <f t="shared" si="52"/>
        <v>10876.581619999999</v>
      </c>
      <c r="J50" s="47">
        <f t="shared" si="52"/>
        <v>240.46701999999999</v>
      </c>
      <c r="K50" s="47">
        <f t="shared" si="52"/>
        <v>0</v>
      </c>
      <c r="L50" s="47">
        <f t="shared" si="52"/>
        <v>6508.8148199999996</v>
      </c>
      <c r="M50" s="47">
        <f t="shared" si="52"/>
        <v>6250.4616900000001</v>
      </c>
      <c r="N50" s="47">
        <f t="shared" si="52"/>
        <v>258.35313000000002</v>
      </c>
      <c r="O50" s="47">
        <f t="shared" si="52"/>
        <v>0</v>
      </c>
      <c r="P50" s="47">
        <f t="shared" si="52"/>
        <v>4608.2338199999995</v>
      </c>
      <c r="Q50" s="47">
        <f t="shared" si="51"/>
        <v>4626.1199299999989</v>
      </c>
      <c r="R50" s="47">
        <f t="shared" si="51"/>
        <v>-17.886110000000031</v>
      </c>
      <c r="S50" s="47">
        <f t="shared" si="51"/>
        <v>0</v>
      </c>
    </row>
    <row r="51" spans="1:20" ht="117.6" customHeight="1" x14ac:dyDescent="0.3">
      <c r="A51" s="19" t="s">
        <v>92</v>
      </c>
      <c r="B51" s="20" t="s">
        <v>67</v>
      </c>
      <c r="C51" s="48">
        <f t="shared" si="47"/>
        <v>37192.6</v>
      </c>
      <c r="D51" s="48">
        <v>36142.6</v>
      </c>
      <c r="E51" s="48">
        <v>1050</v>
      </c>
      <c r="F51" s="48">
        <v>0</v>
      </c>
      <c r="G51" s="48">
        <v>9200.9719999999998</v>
      </c>
      <c r="H51" s="48">
        <f t="shared" ref="H51:H56" si="53">I51+J51</f>
        <v>9434.4135599999991</v>
      </c>
      <c r="I51" s="48">
        <v>9200.9687599999997</v>
      </c>
      <c r="J51" s="48">
        <v>233.44479999999999</v>
      </c>
      <c r="K51" s="48">
        <v>0</v>
      </c>
      <c r="L51" s="48">
        <f t="shared" ref="L51:L56" si="54">M51+N51</f>
        <v>5479.3384299999998</v>
      </c>
      <c r="M51" s="48">
        <v>5263.8832000000002</v>
      </c>
      <c r="N51" s="48">
        <v>215.45523</v>
      </c>
      <c r="O51" s="48">
        <v>0</v>
      </c>
      <c r="P51" s="48">
        <f>H51-L51</f>
        <v>3955.0751299999993</v>
      </c>
      <c r="Q51" s="48">
        <f t="shared" si="51"/>
        <v>3937.0855599999995</v>
      </c>
      <c r="R51" s="48">
        <f t="shared" si="51"/>
        <v>17.989569999999986</v>
      </c>
      <c r="S51" s="48">
        <f t="shared" si="51"/>
        <v>0</v>
      </c>
      <c r="T51" s="51"/>
    </row>
    <row r="52" spans="1:20" ht="64.8" customHeight="1" x14ac:dyDescent="0.3">
      <c r="A52" s="19" t="s">
        <v>93</v>
      </c>
      <c r="B52" s="20" t="s">
        <v>68</v>
      </c>
      <c r="C52" s="48">
        <f t="shared" si="47"/>
        <v>7815.24</v>
      </c>
      <c r="D52" s="48">
        <v>7815.24</v>
      </c>
      <c r="E52" s="48">
        <v>0</v>
      </c>
      <c r="F52" s="48">
        <v>0</v>
      </c>
      <c r="G52" s="48">
        <v>1675.6189999999999</v>
      </c>
      <c r="H52" s="48">
        <f t="shared" si="53"/>
        <v>1682.63508</v>
      </c>
      <c r="I52" s="48">
        <v>1675.61286</v>
      </c>
      <c r="J52" s="48">
        <v>7.0222199999999999</v>
      </c>
      <c r="K52" s="48">
        <v>0</v>
      </c>
      <c r="L52" s="48">
        <f t="shared" si="54"/>
        <v>1029.47639</v>
      </c>
      <c r="M52" s="48">
        <v>986.57848999999999</v>
      </c>
      <c r="N52" s="48">
        <v>42.8979</v>
      </c>
      <c r="O52" s="48">
        <v>0</v>
      </c>
      <c r="P52" s="48">
        <f>Q52+R52</f>
        <v>653.15868999999998</v>
      </c>
      <c r="Q52" s="48">
        <f t="shared" si="51"/>
        <v>689.03436999999997</v>
      </c>
      <c r="R52" s="48">
        <f t="shared" si="51"/>
        <v>-35.875680000000003</v>
      </c>
      <c r="S52" s="48">
        <f t="shared" si="51"/>
        <v>0</v>
      </c>
      <c r="T52" s="51"/>
    </row>
    <row r="53" spans="1:20" ht="67.8" customHeight="1" x14ac:dyDescent="0.3">
      <c r="A53" s="14">
        <v>3110</v>
      </c>
      <c r="B53" s="12" t="s">
        <v>69</v>
      </c>
      <c r="C53" s="47">
        <f t="shared" si="47"/>
        <v>42</v>
      </c>
      <c r="D53" s="47">
        <f>D54+D55+D56</f>
        <v>42</v>
      </c>
      <c r="E53" s="47">
        <f t="shared" ref="E53:G53" si="55">E54+E55+E56</f>
        <v>0</v>
      </c>
      <c r="F53" s="47">
        <f t="shared" si="55"/>
        <v>0</v>
      </c>
      <c r="G53" s="47">
        <f t="shared" si="55"/>
        <v>0</v>
      </c>
      <c r="H53" s="47">
        <f t="shared" si="53"/>
        <v>0</v>
      </c>
      <c r="I53" s="47">
        <f>I54+I55+I56</f>
        <v>0</v>
      </c>
      <c r="J53" s="47">
        <f t="shared" ref="J53:K53" si="56">J54+J55+J56</f>
        <v>0</v>
      </c>
      <c r="K53" s="47">
        <f t="shared" si="56"/>
        <v>0</v>
      </c>
      <c r="L53" s="47">
        <f t="shared" si="54"/>
        <v>0</v>
      </c>
      <c r="M53" s="47">
        <f>M54+M55+M56</f>
        <v>0</v>
      </c>
      <c r="N53" s="47">
        <f t="shared" ref="N53:O53" si="57">N54+N55+N56</f>
        <v>0</v>
      </c>
      <c r="O53" s="47">
        <f t="shared" si="57"/>
        <v>0</v>
      </c>
      <c r="P53" s="47">
        <f>H53-L53</f>
        <v>0</v>
      </c>
      <c r="Q53" s="47">
        <f t="shared" si="51"/>
        <v>0</v>
      </c>
      <c r="R53" s="47">
        <f t="shared" si="51"/>
        <v>0</v>
      </c>
      <c r="S53" s="47">
        <f t="shared" si="51"/>
        <v>0</v>
      </c>
      <c r="T53" s="51"/>
    </row>
    <row r="54" spans="1:20" ht="138" hidden="1" customHeight="1" x14ac:dyDescent="0.3">
      <c r="A54" s="19" t="s">
        <v>94</v>
      </c>
      <c r="B54" s="20" t="s">
        <v>127</v>
      </c>
      <c r="C54" s="48">
        <f t="shared" si="47"/>
        <v>0</v>
      </c>
      <c r="D54" s="48">
        <v>0</v>
      </c>
      <c r="E54" s="48">
        <v>0</v>
      </c>
      <c r="F54" s="48">
        <v>0</v>
      </c>
      <c r="G54" s="48">
        <v>0</v>
      </c>
      <c r="H54" s="48">
        <f t="shared" si="53"/>
        <v>0</v>
      </c>
      <c r="I54" s="48">
        <v>0</v>
      </c>
      <c r="J54" s="48">
        <v>0</v>
      </c>
      <c r="K54" s="48">
        <v>0</v>
      </c>
      <c r="L54" s="48">
        <f t="shared" si="54"/>
        <v>0</v>
      </c>
      <c r="M54" s="48">
        <v>0</v>
      </c>
      <c r="N54" s="48">
        <v>0</v>
      </c>
      <c r="O54" s="48">
        <v>0</v>
      </c>
      <c r="P54" s="48">
        <f>Q54+R54</f>
        <v>0</v>
      </c>
      <c r="Q54" s="48">
        <f t="shared" si="51"/>
        <v>0</v>
      </c>
      <c r="R54" s="48">
        <f t="shared" si="51"/>
        <v>0</v>
      </c>
      <c r="S54" s="48">
        <f t="shared" si="51"/>
        <v>0</v>
      </c>
      <c r="T54" s="51"/>
    </row>
    <row r="55" spans="1:20" ht="63.6" customHeight="1" x14ac:dyDescent="0.3">
      <c r="A55" s="19" t="s">
        <v>95</v>
      </c>
      <c r="B55" s="20" t="s">
        <v>70</v>
      </c>
      <c r="C55" s="48">
        <f t="shared" si="47"/>
        <v>42</v>
      </c>
      <c r="D55" s="48">
        <v>42</v>
      </c>
      <c r="E55" s="48">
        <v>0</v>
      </c>
      <c r="F55" s="48">
        <v>0</v>
      </c>
      <c r="G55" s="48">
        <v>0</v>
      </c>
      <c r="H55" s="48">
        <f t="shared" si="53"/>
        <v>0</v>
      </c>
      <c r="I55" s="48">
        <v>0</v>
      </c>
      <c r="J55" s="48">
        <v>0</v>
      </c>
      <c r="K55" s="48">
        <v>0</v>
      </c>
      <c r="L55" s="48">
        <f t="shared" si="54"/>
        <v>0</v>
      </c>
      <c r="M55" s="48">
        <v>0</v>
      </c>
      <c r="N55" s="48">
        <v>0</v>
      </c>
      <c r="O55" s="48">
        <v>0</v>
      </c>
      <c r="P55" s="48">
        <f>Q55+R55</f>
        <v>0</v>
      </c>
      <c r="Q55" s="48">
        <f t="shared" si="51"/>
        <v>0</v>
      </c>
      <c r="R55" s="48">
        <f t="shared" si="51"/>
        <v>0</v>
      </c>
      <c r="S55" s="48">
        <f t="shared" si="51"/>
        <v>0</v>
      </c>
      <c r="T55" s="51"/>
    </row>
    <row r="56" spans="1:20" ht="138" hidden="1" customHeight="1" x14ac:dyDescent="0.3">
      <c r="A56" s="43" t="s">
        <v>125</v>
      </c>
      <c r="B56" s="20" t="s">
        <v>126</v>
      </c>
      <c r="C56" s="48">
        <f t="shared" si="47"/>
        <v>0</v>
      </c>
      <c r="D56" s="48">
        <v>0</v>
      </c>
      <c r="E56" s="48">
        <v>0</v>
      </c>
      <c r="F56" s="48">
        <v>0</v>
      </c>
      <c r="G56" s="48">
        <v>0</v>
      </c>
      <c r="H56" s="48">
        <f t="shared" si="53"/>
        <v>0</v>
      </c>
      <c r="I56" s="48">
        <v>0</v>
      </c>
      <c r="J56" s="48">
        <v>0</v>
      </c>
      <c r="K56" s="48">
        <v>0</v>
      </c>
      <c r="L56" s="49">
        <f t="shared" si="54"/>
        <v>0</v>
      </c>
      <c r="M56" s="49">
        <v>0</v>
      </c>
      <c r="N56" s="48">
        <v>0</v>
      </c>
      <c r="O56" s="48">
        <v>0</v>
      </c>
      <c r="P56" s="48">
        <f>Q56+R56</f>
        <v>0</v>
      </c>
      <c r="Q56" s="48">
        <f t="shared" si="51"/>
        <v>0</v>
      </c>
      <c r="R56" s="48">
        <f t="shared" si="51"/>
        <v>0</v>
      </c>
      <c r="S56" s="48">
        <f t="shared" si="51"/>
        <v>0</v>
      </c>
      <c r="T56" s="51"/>
    </row>
    <row r="57" spans="1:20" ht="98.4" hidden="1" customHeight="1" x14ac:dyDescent="0.3">
      <c r="A57" s="14">
        <v>3220</v>
      </c>
      <c r="B57" s="12" t="s">
        <v>71</v>
      </c>
      <c r="C57" s="47">
        <f t="shared" si="47"/>
        <v>0</v>
      </c>
      <c r="D57" s="47">
        <f>D58</f>
        <v>0</v>
      </c>
      <c r="E57" s="47">
        <f>E58</f>
        <v>0</v>
      </c>
      <c r="F57" s="47">
        <f t="shared" ref="F57:G57" si="58">F58</f>
        <v>0</v>
      </c>
      <c r="G57" s="47">
        <f t="shared" si="58"/>
        <v>0</v>
      </c>
      <c r="H57" s="47">
        <f>H58</f>
        <v>0</v>
      </c>
      <c r="I57" s="47">
        <f t="shared" ref="I57:O57" si="59">I58</f>
        <v>0</v>
      </c>
      <c r="J57" s="47">
        <f t="shared" si="59"/>
        <v>0</v>
      </c>
      <c r="K57" s="47">
        <f t="shared" si="59"/>
        <v>0</v>
      </c>
      <c r="L57" s="47">
        <f t="shared" si="59"/>
        <v>0</v>
      </c>
      <c r="M57" s="47">
        <f t="shared" si="59"/>
        <v>0</v>
      </c>
      <c r="N57" s="47">
        <f t="shared" si="59"/>
        <v>0</v>
      </c>
      <c r="O57" s="47">
        <f t="shared" si="59"/>
        <v>0</v>
      </c>
      <c r="P57" s="47">
        <f>P58</f>
        <v>0</v>
      </c>
      <c r="Q57" s="47">
        <f t="shared" si="51"/>
        <v>0</v>
      </c>
      <c r="R57" s="47">
        <f t="shared" si="51"/>
        <v>0</v>
      </c>
      <c r="S57" s="47">
        <f t="shared" si="51"/>
        <v>0</v>
      </c>
      <c r="T57" s="51"/>
    </row>
    <row r="58" spans="1:20" ht="337.2" hidden="1" customHeight="1" x14ac:dyDescent="0.3">
      <c r="A58" s="43" t="s">
        <v>136</v>
      </c>
      <c r="B58" s="21" t="s">
        <v>135</v>
      </c>
      <c r="C58" s="48">
        <f t="shared" si="47"/>
        <v>0</v>
      </c>
      <c r="D58" s="48">
        <v>0</v>
      </c>
      <c r="E58" s="48">
        <v>0</v>
      </c>
      <c r="F58" s="48">
        <v>0</v>
      </c>
      <c r="G58" s="48">
        <v>0</v>
      </c>
      <c r="H58" s="48">
        <f>I58+J58</f>
        <v>0</v>
      </c>
      <c r="I58" s="48">
        <v>0</v>
      </c>
      <c r="J58" s="48">
        <v>0</v>
      </c>
      <c r="K58" s="48">
        <v>0</v>
      </c>
      <c r="L58" s="48">
        <f>M58+N58</f>
        <v>0</v>
      </c>
      <c r="M58" s="48">
        <v>0</v>
      </c>
      <c r="N58" s="48">
        <v>0</v>
      </c>
      <c r="O58" s="48">
        <v>0</v>
      </c>
      <c r="P58" s="48">
        <f>Q58+R58</f>
        <v>0</v>
      </c>
      <c r="Q58" s="48">
        <f t="shared" si="51"/>
        <v>0</v>
      </c>
      <c r="R58" s="48">
        <f t="shared" si="51"/>
        <v>0</v>
      </c>
      <c r="S58" s="48">
        <f t="shared" si="51"/>
        <v>0</v>
      </c>
      <c r="T58" s="51"/>
    </row>
    <row r="59" spans="1:20" ht="23.4" customHeight="1" x14ac:dyDescent="0.3">
      <c r="A59" s="14">
        <v>3240</v>
      </c>
      <c r="B59" s="12" t="s">
        <v>72</v>
      </c>
      <c r="C59" s="47">
        <f t="shared" si="47"/>
        <v>879.2</v>
      </c>
      <c r="D59" s="47">
        <f>D60+D61</f>
        <v>879.2</v>
      </c>
      <c r="E59" s="47">
        <f>E60+E61</f>
        <v>0</v>
      </c>
      <c r="F59" s="47">
        <f t="shared" ref="F59:S59" si="60">F60+F61</f>
        <v>0</v>
      </c>
      <c r="G59" s="47">
        <f t="shared" si="60"/>
        <v>83.338999999999999</v>
      </c>
      <c r="H59" s="47">
        <f t="shared" si="60"/>
        <v>83.338759999999994</v>
      </c>
      <c r="I59" s="47">
        <f t="shared" si="60"/>
        <v>83.338759999999994</v>
      </c>
      <c r="J59" s="47">
        <f t="shared" si="60"/>
        <v>0</v>
      </c>
      <c r="K59" s="47">
        <f t="shared" si="60"/>
        <v>0</v>
      </c>
      <c r="L59" s="47">
        <f t="shared" si="60"/>
        <v>67.614999999999995</v>
      </c>
      <c r="M59" s="47">
        <f t="shared" si="60"/>
        <v>67.614999999999995</v>
      </c>
      <c r="N59" s="47">
        <f t="shared" si="60"/>
        <v>0</v>
      </c>
      <c r="O59" s="47">
        <f t="shared" si="60"/>
        <v>0</v>
      </c>
      <c r="P59" s="47">
        <f t="shared" si="60"/>
        <v>15.723759999999999</v>
      </c>
      <c r="Q59" s="47">
        <f t="shared" si="60"/>
        <v>15.723759999999999</v>
      </c>
      <c r="R59" s="47">
        <f t="shared" si="60"/>
        <v>0</v>
      </c>
      <c r="S59" s="47">
        <f t="shared" si="60"/>
        <v>0</v>
      </c>
      <c r="T59" s="51"/>
    </row>
    <row r="60" spans="1:20" ht="59.4" customHeight="1" x14ac:dyDescent="0.3">
      <c r="A60" s="19" t="s">
        <v>96</v>
      </c>
      <c r="B60" s="20" t="s">
        <v>146</v>
      </c>
      <c r="C60" s="48">
        <f t="shared" si="47"/>
        <v>144.6</v>
      </c>
      <c r="D60" s="48">
        <v>144.6</v>
      </c>
      <c r="E60" s="48">
        <v>0</v>
      </c>
      <c r="F60" s="48">
        <v>0</v>
      </c>
      <c r="G60" s="48">
        <v>0</v>
      </c>
      <c r="H60" s="48">
        <f>I60+J60</f>
        <v>0</v>
      </c>
      <c r="I60" s="48">
        <v>0</v>
      </c>
      <c r="J60" s="48">
        <v>0</v>
      </c>
      <c r="K60" s="48">
        <v>0</v>
      </c>
      <c r="L60" s="48">
        <f>M60+N60</f>
        <v>0</v>
      </c>
      <c r="M60" s="48">
        <v>0</v>
      </c>
      <c r="N60" s="48">
        <v>0</v>
      </c>
      <c r="O60" s="48">
        <v>0</v>
      </c>
      <c r="P60" s="48">
        <f>Q60+R60</f>
        <v>0</v>
      </c>
      <c r="Q60" s="48">
        <f t="shared" si="51"/>
        <v>0</v>
      </c>
      <c r="R60" s="48">
        <f t="shared" si="51"/>
        <v>0</v>
      </c>
      <c r="S60" s="48">
        <f t="shared" si="51"/>
        <v>0</v>
      </c>
      <c r="T60" s="51"/>
    </row>
    <row r="61" spans="1:20" ht="57" customHeight="1" x14ac:dyDescent="0.3">
      <c r="A61" s="19" t="s">
        <v>97</v>
      </c>
      <c r="B61" s="20" t="s">
        <v>146</v>
      </c>
      <c r="C61" s="48">
        <f t="shared" si="47"/>
        <v>734.6</v>
      </c>
      <c r="D61" s="48">
        <v>734.6</v>
      </c>
      <c r="E61" s="48">
        <v>0</v>
      </c>
      <c r="F61" s="48">
        <v>0</v>
      </c>
      <c r="G61" s="48">
        <v>83.338999999999999</v>
      </c>
      <c r="H61" s="48">
        <f>I61+J61</f>
        <v>83.338759999999994</v>
      </c>
      <c r="I61" s="48">
        <v>83.338759999999994</v>
      </c>
      <c r="J61" s="48">
        <v>0</v>
      </c>
      <c r="K61" s="48">
        <v>0</v>
      </c>
      <c r="L61" s="48">
        <f>M61+N61</f>
        <v>67.614999999999995</v>
      </c>
      <c r="M61" s="48">
        <v>67.614999999999995</v>
      </c>
      <c r="N61" s="48">
        <v>0</v>
      </c>
      <c r="O61" s="48">
        <v>0</v>
      </c>
      <c r="P61" s="48">
        <f>Q61+R61</f>
        <v>15.723759999999999</v>
      </c>
      <c r="Q61" s="48">
        <f t="shared" si="51"/>
        <v>15.723759999999999</v>
      </c>
      <c r="R61" s="48">
        <f t="shared" si="51"/>
        <v>0</v>
      </c>
      <c r="S61" s="48">
        <f t="shared" si="51"/>
        <v>0</v>
      </c>
      <c r="T61" s="51"/>
    </row>
    <row r="62" spans="1:20" ht="23.4" customHeight="1" x14ac:dyDescent="0.3">
      <c r="A62" s="14">
        <v>4000</v>
      </c>
      <c r="B62" s="12" t="s">
        <v>73</v>
      </c>
      <c r="C62" s="48">
        <f t="shared" si="47"/>
        <v>59</v>
      </c>
      <c r="D62" s="48">
        <f>D63</f>
        <v>59</v>
      </c>
      <c r="E62" s="48">
        <f>E63</f>
        <v>0</v>
      </c>
      <c r="F62" s="48">
        <f t="shared" ref="F62:O63" si="61">F63</f>
        <v>0</v>
      </c>
      <c r="G62" s="48">
        <f t="shared" si="61"/>
        <v>13.75</v>
      </c>
      <c r="H62" s="48">
        <f t="shared" si="61"/>
        <v>13.75</v>
      </c>
      <c r="I62" s="48">
        <f t="shared" si="61"/>
        <v>13.75</v>
      </c>
      <c r="J62" s="48">
        <f t="shared" si="61"/>
        <v>0</v>
      </c>
      <c r="K62" s="48">
        <f t="shared" si="61"/>
        <v>0</v>
      </c>
      <c r="L62" s="48">
        <f t="shared" si="61"/>
        <v>0</v>
      </c>
      <c r="M62" s="48">
        <f t="shared" si="61"/>
        <v>0</v>
      </c>
      <c r="N62" s="48">
        <f t="shared" si="61"/>
        <v>0</v>
      </c>
      <c r="O62" s="48">
        <f t="shared" si="61"/>
        <v>0</v>
      </c>
      <c r="P62" s="48">
        <f>P63</f>
        <v>13.75</v>
      </c>
      <c r="Q62" s="48">
        <f t="shared" si="51"/>
        <v>13.75</v>
      </c>
      <c r="R62" s="48">
        <f t="shared" si="51"/>
        <v>0</v>
      </c>
      <c r="S62" s="48">
        <f t="shared" si="51"/>
        <v>0</v>
      </c>
      <c r="T62" s="51"/>
    </row>
    <row r="63" spans="1:20" ht="46.2" customHeight="1" x14ac:dyDescent="0.3">
      <c r="A63" s="14">
        <v>4080</v>
      </c>
      <c r="B63" s="12" t="s">
        <v>74</v>
      </c>
      <c r="C63" s="47">
        <f t="shared" si="47"/>
        <v>59</v>
      </c>
      <c r="D63" s="47">
        <f>D64</f>
        <v>59</v>
      </c>
      <c r="E63" s="47">
        <f>E64</f>
        <v>0</v>
      </c>
      <c r="F63" s="47">
        <f t="shared" si="61"/>
        <v>0</v>
      </c>
      <c r="G63" s="47">
        <f t="shared" si="61"/>
        <v>13.75</v>
      </c>
      <c r="H63" s="47">
        <f t="shared" si="61"/>
        <v>13.75</v>
      </c>
      <c r="I63" s="47">
        <f>I64</f>
        <v>13.75</v>
      </c>
      <c r="J63" s="47">
        <f t="shared" si="61"/>
        <v>0</v>
      </c>
      <c r="K63" s="47">
        <f t="shared" si="61"/>
        <v>0</v>
      </c>
      <c r="L63" s="47">
        <f t="shared" si="61"/>
        <v>0</v>
      </c>
      <c r="M63" s="47">
        <f t="shared" si="61"/>
        <v>0</v>
      </c>
      <c r="N63" s="47">
        <f t="shared" si="61"/>
        <v>0</v>
      </c>
      <c r="O63" s="47">
        <f t="shared" si="61"/>
        <v>0</v>
      </c>
      <c r="P63" s="47">
        <f>P64</f>
        <v>13.75</v>
      </c>
      <c r="Q63" s="47">
        <f t="shared" si="51"/>
        <v>13.75</v>
      </c>
      <c r="R63" s="47">
        <f t="shared" si="51"/>
        <v>0</v>
      </c>
      <c r="S63" s="47">
        <f t="shared" si="51"/>
        <v>0</v>
      </c>
      <c r="T63" s="51"/>
    </row>
    <row r="64" spans="1:20" ht="40.200000000000003" customHeight="1" x14ac:dyDescent="0.3">
      <c r="A64" s="19" t="s">
        <v>98</v>
      </c>
      <c r="B64" s="20" t="s">
        <v>75</v>
      </c>
      <c r="C64" s="48">
        <f t="shared" si="47"/>
        <v>59</v>
      </c>
      <c r="D64" s="48">
        <v>59</v>
      </c>
      <c r="E64" s="48">
        <v>0</v>
      </c>
      <c r="F64" s="48">
        <v>0</v>
      </c>
      <c r="G64" s="48">
        <v>13.75</v>
      </c>
      <c r="H64" s="48">
        <f>I64+J64</f>
        <v>13.75</v>
      </c>
      <c r="I64" s="48">
        <v>13.75</v>
      </c>
      <c r="J64" s="48">
        <v>0</v>
      </c>
      <c r="K64" s="48">
        <v>0</v>
      </c>
      <c r="L64" s="48">
        <f>M64+N64</f>
        <v>0</v>
      </c>
      <c r="M64" s="48">
        <v>0</v>
      </c>
      <c r="N64" s="48">
        <v>0</v>
      </c>
      <c r="O64" s="48">
        <v>0</v>
      </c>
      <c r="P64" s="48">
        <f>Q64+R64</f>
        <v>13.75</v>
      </c>
      <c r="Q64" s="48">
        <f t="shared" si="51"/>
        <v>13.75</v>
      </c>
      <c r="R64" s="48">
        <f t="shared" si="51"/>
        <v>0</v>
      </c>
      <c r="S64" s="48">
        <f t="shared" si="51"/>
        <v>0</v>
      </c>
      <c r="T64" s="51"/>
    </row>
    <row r="65" spans="1:20" ht="26.4" customHeight="1" x14ac:dyDescent="0.3">
      <c r="A65" s="14">
        <v>5000</v>
      </c>
      <c r="B65" s="12" t="s">
        <v>76</v>
      </c>
      <c r="C65" s="47">
        <f t="shared" si="47"/>
        <v>62.1</v>
      </c>
      <c r="D65" s="47">
        <f>D66</f>
        <v>62.1</v>
      </c>
      <c r="E65" s="47">
        <f>E66</f>
        <v>0</v>
      </c>
      <c r="F65" s="47">
        <f t="shared" ref="F65:O66" si="62">F66</f>
        <v>0</v>
      </c>
      <c r="G65" s="47">
        <f t="shared" si="62"/>
        <v>0</v>
      </c>
      <c r="H65" s="47">
        <f t="shared" si="62"/>
        <v>0</v>
      </c>
      <c r="I65" s="47">
        <f t="shared" si="62"/>
        <v>0</v>
      </c>
      <c r="J65" s="47">
        <f t="shared" si="62"/>
        <v>0</v>
      </c>
      <c r="K65" s="47">
        <f t="shared" si="62"/>
        <v>0</v>
      </c>
      <c r="L65" s="47">
        <f t="shared" si="62"/>
        <v>6.9889999999999999</v>
      </c>
      <c r="M65" s="47">
        <f t="shared" si="62"/>
        <v>6.9889999999999999</v>
      </c>
      <c r="N65" s="47">
        <f t="shared" si="62"/>
        <v>0</v>
      </c>
      <c r="O65" s="47">
        <f t="shared" si="62"/>
        <v>0</v>
      </c>
      <c r="P65" s="47">
        <f>P66</f>
        <v>-6.9889999999999999</v>
      </c>
      <c r="Q65" s="47">
        <f t="shared" si="51"/>
        <v>-6.9889999999999999</v>
      </c>
      <c r="R65" s="47">
        <f t="shared" si="51"/>
        <v>0</v>
      </c>
      <c r="S65" s="47">
        <f t="shared" si="51"/>
        <v>0</v>
      </c>
      <c r="T65" s="51"/>
    </row>
    <row r="66" spans="1:20" ht="55.8" customHeight="1" x14ac:dyDescent="0.3">
      <c r="A66" s="19">
        <v>5060</v>
      </c>
      <c r="B66" s="20" t="s">
        <v>77</v>
      </c>
      <c r="C66" s="48">
        <f t="shared" si="47"/>
        <v>62.1</v>
      </c>
      <c r="D66" s="48">
        <f>D67</f>
        <v>62.1</v>
      </c>
      <c r="E66" s="48">
        <f>E67</f>
        <v>0</v>
      </c>
      <c r="F66" s="48">
        <f t="shared" si="62"/>
        <v>0</v>
      </c>
      <c r="G66" s="48">
        <f>G67</f>
        <v>0</v>
      </c>
      <c r="H66" s="48">
        <f t="shared" si="62"/>
        <v>0</v>
      </c>
      <c r="I66" s="48">
        <f>I67</f>
        <v>0</v>
      </c>
      <c r="J66" s="48">
        <f t="shared" si="62"/>
        <v>0</v>
      </c>
      <c r="K66" s="48">
        <f t="shared" si="62"/>
        <v>0</v>
      </c>
      <c r="L66" s="48">
        <f t="shared" si="62"/>
        <v>6.9889999999999999</v>
      </c>
      <c r="M66" s="48">
        <f t="shared" si="62"/>
        <v>6.9889999999999999</v>
      </c>
      <c r="N66" s="48">
        <f t="shared" si="62"/>
        <v>0</v>
      </c>
      <c r="O66" s="48">
        <f t="shared" si="62"/>
        <v>0</v>
      </c>
      <c r="P66" s="48">
        <f>P67</f>
        <v>-6.9889999999999999</v>
      </c>
      <c r="Q66" s="48">
        <f t="shared" si="51"/>
        <v>-6.9889999999999999</v>
      </c>
      <c r="R66" s="48">
        <f t="shared" si="51"/>
        <v>0</v>
      </c>
      <c r="S66" s="48">
        <f t="shared" si="51"/>
        <v>0</v>
      </c>
      <c r="T66" s="51"/>
    </row>
    <row r="67" spans="1:20" ht="103.8" customHeight="1" x14ac:dyDescent="0.3">
      <c r="A67" s="19" t="s">
        <v>99</v>
      </c>
      <c r="B67" s="20" t="s">
        <v>145</v>
      </c>
      <c r="C67" s="48">
        <f t="shared" si="47"/>
        <v>62.1</v>
      </c>
      <c r="D67" s="48">
        <v>62.1</v>
      </c>
      <c r="E67" s="48">
        <v>0</v>
      </c>
      <c r="F67" s="48">
        <v>0</v>
      </c>
      <c r="G67" s="48">
        <v>0</v>
      </c>
      <c r="H67" s="48">
        <f>I67+J67</f>
        <v>0</v>
      </c>
      <c r="I67" s="48">
        <v>0</v>
      </c>
      <c r="J67" s="48">
        <v>0</v>
      </c>
      <c r="K67" s="48">
        <v>0</v>
      </c>
      <c r="L67" s="48">
        <f>M67+N67</f>
        <v>6.9889999999999999</v>
      </c>
      <c r="M67" s="48">
        <v>6.9889999999999999</v>
      </c>
      <c r="N67" s="48">
        <v>0</v>
      </c>
      <c r="O67" s="48">
        <v>0</v>
      </c>
      <c r="P67" s="48">
        <f>Q67+R67</f>
        <v>-6.9889999999999999</v>
      </c>
      <c r="Q67" s="48">
        <f t="shared" si="51"/>
        <v>-6.9889999999999999</v>
      </c>
      <c r="R67" s="48">
        <f t="shared" si="51"/>
        <v>0</v>
      </c>
      <c r="S67" s="48">
        <f t="shared" si="51"/>
        <v>0</v>
      </c>
      <c r="T67" s="51"/>
    </row>
    <row r="68" spans="1:20" ht="39" customHeight="1" x14ac:dyDescent="0.3">
      <c r="A68" s="14">
        <v>6000</v>
      </c>
      <c r="B68" s="12" t="s">
        <v>78</v>
      </c>
      <c r="C68" s="47">
        <f>C69+C71+C74+C75+C76</f>
        <v>55877.56</v>
      </c>
      <c r="D68" s="47">
        <f>D69+D71+D72+D74+D75+D76</f>
        <v>60866.96</v>
      </c>
      <c r="E68" s="47">
        <f t="shared" ref="E68:O68" si="63">E69+E71+E72+E74+E75+E76</f>
        <v>3.96</v>
      </c>
      <c r="F68" s="47">
        <f t="shared" si="63"/>
        <v>0</v>
      </c>
      <c r="G68" s="47">
        <f t="shared" si="63"/>
        <v>1232.4950000000001</v>
      </c>
      <c r="H68" s="47">
        <f t="shared" si="63"/>
        <v>1230.85905</v>
      </c>
      <c r="I68" s="47">
        <f t="shared" si="63"/>
        <v>1230.85905</v>
      </c>
      <c r="J68" s="47">
        <f t="shared" si="63"/>
        <v>0</v>
      </c>
      <c r="K68" s="47">
        <f t="shared" si="63"/>
        <v>0</v>
      </c>
      <c r="L68" s="47">
        <f t="shared" si="63"/>
        <v>1193.3373300000001</v>
      </c>
      <c r="M68" s="47">
        <f t="shared" si="63"/>
        <v>1193.3373300000001</v>
      </c>
      <c r="N68" s="47">
        <f t="shared" si="63"/>
        <v>0</v>
      </c>
      <c r="O68" s="47">
        <f t="shared" si="63"/>
        <v>0</v>
      </c>
      <c r="P68" s="47">
        <f>P69+P71+P72+P74+P75+P76</f>
        <v>37.521719999999959</v>
      </c>
      <c r="Q68" s="47">
        <f t="shared" ref="Q68:S68" si="64">Q69+Q71+Q74+Q75+Q76</f>
        <v>37.521719999999959</v>
      </c>
      <c r="R68" s="47">
        <f t="shared" si="64"/>
        <v>0</v>
      </c>
      <c r="S68" s="47">
        <f t="shared" si="64"/>
        <v>0</v>
      </c>
      <c r="T68" s="51"/>
    </row>
    <row r="69" spans="1:20" ht="58.8" hidden="1" customHeight="1" x14ac:dyDescent="0.3">
      <c r="A69" s="14">
        <v>6010</v>
      </c>
      <c r="B69" s="12" t="s">
        <v>130</v>
      </c>
      <c r="C69" s="47">
        <f t="shared" ref="C69:C70" si="65">D69+E69</f>
        <v>0</v>
      </c>
      <c r="D69" s="47">
        <f>D70</f>
        <v>0</v>
      </c>
      <c r="E69" s="47">
        <f>E70</f>
        <v>0</v>
      </c>
      <c r="F69" s="47">
        <f t="shared" ref="F69:O69" si="66">F70</f>
        <v>0</v>
      </c>
      <c r="G69" s="47">
        <f t="shared" si="66"/>
        <v>0</v>
      </c>
      <c r="H69" s="47">
        <f t="shared" si="66"/>
        <v>0</v>
      </c>
      <c r="I69" s="47">
        <f t="shared" si="66"/>
        <v>0</v>
      </c>
      <c r="J69" s="47">
        <f t="shared" si="66"/>
        <v>0</v>
      </c>
      <c r="K69" s="47">
        <f t="shared" si="66"/>
        <v>0</v>
      </c>
      <c r="L69" s="47">
        <f t="shared" si="66"/>
        <v>0</v>
      </c>
      <c r="M69" s="47">
        <f t="shared" si="66"/>
        <v>0</v>
      </c>
      <c r="N69" s="47">
        <f t="shared" si="66"/>
        <v>0</v>
      </c>
      <c r="O69" s="47">
        <f t="shared" si="66"/>
        <v>0</v>
      </c>
      <c r="P69" s="47">
        <f>P70</f>
        <v>0</v>
      </c>
      <c r="Q69" s="47">
        <f t="shared" ref="Q69:S70" si="67">I69-M69</f>
        <v>0</v>
      </c>
      <c r="R69" s="47">
        <f t="shared" si="67"/>
        <v>0</v>
      </c>
      <c r="S69" s="47">
        <f t="shared" si="67"/>
        <v>0</v>
      </c>
      <c r="T69" s="51"/>
    </row>
    <row r="70" spans="1:20" ht="60.6" hidden="1" customHeight="1" x14ac:dyDescent="0.3">
      <c r="A70" s="19">
        <v>6011</v>
      </c>
      <c r="B70" s="20" t="s">
        <v>131</v>
      </c>
      <c r="C70" s="48">
        <f t="shared" si="65"/>
        <v>0</v>
      </c>
      <c r="D70" s="48">
        <v>0</v>
      </c>
      <c r="E70" s="48">
        <v>0</v>
      </c>
      <c r="F70" s="48">
        <v>0</v>
      </c>
      <c r="G70" s="48">
        <v>0</v>
      </c>
      <c r="H70" s="48">
        <f>I70+J70</f>
        <v>0</v>
      </c>
      <c r="I70" s="48">
        <v>0</v>
      </c>
      <c r="J70" s="48">
        <v>0</v>
      </c>
      <c r="K70" s="48">
        <v>0</v>
      </c>
      <c r="L70" s="48">
        <f>M70+N70</f>
        <v>0</v>
      </c>
      <c r="M70" s="48">
        <v>0</v>
      </c>
      <c r="N70" s="48">
        <v>0</v>
      </c>
      <c r="O70" s="48">
        <v>0</v>
      </c>
      <c r="P70" s="48">
        <f>Q70+R70</f>
        <v>0</v>
      </c>
      <c r="Q70" s="48">
        <f t="shared" si="67"/>
        <v>0</v>
      </c>
      <c r="R70" s="48">
        <f t="shared" si="67"/>
        <v>0</v>
      </c>
      <c r="S70" s="48">
        <f t="shared" si="67"/>
        <v>0</v>
      </c>
      <c r="T70" s="51"/>
    </row>
    <row r="71" spans="1:20" ht="46.2" customHeight="1" x14ac:dyDescent="0.3">
      <c r="A71" s="14" t="s">
        <v>100</v>
      </c>
      <c r="B71" s="12" t="s">
        <v>79</v>
      </c>
      <c r="C71" s="47">
        <f t="shared" si="47"/>
        <v>55863.46</v>
      </c>
      <c r="D71" s="47">
        <v>55859.5</v>
      </c>
      <c r="E71" s="47">
        <v>3.96</v>
      </c>
      <c r="F71" s="47">
        <v>0</v>
      </c>
      <c r="G71" s="47">
        <v>1232.3800000000001</v>
      </c>
      <c r="H71" s="47">
        <f>I71+J71</f>
        <v>1230.85905</v>
      </c>
      <c r="I71" s="47">
        <v>1230.85905</v>
      </c>
      <c r="J71" s="47">
        <v>0</v>
      </c>
      <c r="K71" s="47">
        <v>0</v>
      </c>
      <c r="L71" s="47">
        <f>M71+N71</f>
        <v>1193.3373300000001</v>
      </c>
      <c r="M71" s="47">
        <v>1193.3373300000001</v>
      </c>
      <c r="N71" s="47">
        <v>0</v>
      </c>
      <c r="O71" s="47">
        <v>0</v>
      </c>
      <c r="P71" s="47">
        <f>Q71+R71</f>
        <v>37.521719999999959</v>
      </c>
      <c r="Q71" s="47">
        <f t="shared" si="51"/>
        <v>37.521719999999959</v>
      </c>
      <c r="R71" s="47">
        <f t="shared" si="51"/>
        <v>0</v>
      </c>
      <c r="S71" s="47">
        <f t="shared" si="51"/>
        <v>0</v>
      </c>
      <c r="T71" s="51"/>
    </row>
    <row r="72" spans="1:20" ht="46.2" customHeight="1" x14ac:dyDescent="0.3">
      <c r="A72" s="18" t="s">
        <v>138</v>
      </c>
      <c r="B72" s="12" t="s">
        <v>79</v>
      </c>
      <c r="C72" s="47">
        <f t="shared" si="47"/>
        <v>4993.3599999999997</v>
      </c>
      <c r="D72" s="47">
        <v>4993.3599999999997</v>
      </c>
      <c r="E72" s="47">
        <v>0</v>
      </c>
      <c r="F72" s="47">
        <v>0</v>
      </c>
      <c r="G72" s="47">
        <v>0</v>
      </c>
      <c r="H72" s="47">
        <f>I72+J72</f>
        <v>0</v>
      </c>
      <c r="I72" s="47">
        <v>0</v>
      </c>
      <c r="J72" s="47">
        <v>0</v>
      </c>
      <c r="K72" s="47">
        <v>0</v>
      </c>
      <c r="L72" s="47">
        <f>M72+N72</f>
        <v>0</v>
      </c>
      <c r="M72" s="47">
        <v>0</v>
      </c>
      <c r="N72" s="47">
        <v>0</v>
      </c>
      <c r="O72" s="47">
        <v>0</v>
      </c>
      <c r="P72" s="47">
        <f>Q72+R72</f>
        <v>0</v>
      </c>
      <c r="Q72" s="47">
        <f t="shared" si="51"/>
        <v>0</v>
      </c>
      <c r="R72" s="47">
        <f t="shared" si="51"/>
        <v>0</v>
      </c>
      <c r="S72" s="47">
        <f t="shared" si="51"/>
        <v>0</v>
      </c>
      <c r="T72" s="51"/>
    </row>
    <row r="73" spans="1:20" ht="43.8" customHeight="1" x14ac:dyDescent="0.3">
      <c r="A73" s="14">
        <v>6080</v>
      </c>
      <c r="B73" s="12" t="s">
        <v>80</v>
      </c>
      <c r="C73" s="47">
        <f t="shared" si="47"/>
        <v>6.9</v>
      </c>
      <c r="D73" s="47">
        <f>D74</f>
        <v>6.9</v>
      </c>
      <c r="E73" s="47">
        <f>E74</f>
        <v>0</v>
      </c>
      <c r="F73" s="47">
        <f t="shared" ref="F73:O73" si="68">F74</f>
        <v>0</v>
      </c>
      <c r="G73" s="47">
        <f t="shared" si="68"/>
        <v>0.115</v>
      </c>
      <c r="H73" s="47">
        <f t="shared" si="68"/>
        <v>0</v>
      </c>
      <c r="I73" s="47">
        <f t="shared" si="68"/>
        <v>0</v>
      </c>
      <c r="J73" s="52">
        <f t="shared" si="68"/>
        <v>0</v>
      </c>
      <c r="K73" s="47">
        <f t="shared" si="68"/>
        <v>0</v>
      </c>
      <c r="L73" s="47">
        <f t="shared" si="68"/>
        <v>0</v>
      </c>
      <c r="M73" s="47">
        <f t="shared" si="68"/>
        <v>0</v>
      </c>
      <c r="N73" s="47">
        <f t="shared" si="68"/>
        <v>0</v>
      </c>
      <c r="O73" s="47">
        <f t="shared" si="68"/>
        <v>0</v>
      </c>
      <c r="P73" s="47">
        <f>P74</f>
        <v>0</v>
      </c>
      <c r="Q73" s="47">
        <f t="shared" si="51"/>
        <v>0</v>
      </c>
      <c r="R73" s="47">
        <f t="shared" si="51"/>
        <v>0</v>
      </c>
      <c r="S73" s="47">
        <f t="shared" si="51"/>
        <v>0</v>
      </c>
      <c r="T73" s="51"/>
    </row>
    <row r="74" spans="1:20" ht="48.6" customHeight="1" x14ac:dyDescent="0.3">
      <c r="A74" s="19" t="s">
        <v>101</v>
      </c>
      <c r="B74" s="20" t="s">
        <v>81</v>
      </c>
      <c r="C74" s="48">
        <f t="shared" si="47"/>
        <v>6.9</v>
      </c>
      <c r="D74" s="48">
        <v>6.9</v>
      </c>
      <c r="E74" s="48">
        <v>0</v>
      </c>
      <c r="F74" s="48">
        <v>0</v>
      </c>
      <c r="G74" s="48">
        <v>0.115</v>
      </c>
      <c r="H74" s="48">
        <f>I74+J74</f>
        <v>0</v>
      </c>
      <c r="I74" s="48">
        <v>0</v>
      </c>
      <c r="J74" s="48">
        <v>0</v>
      </c>
      <c r="K74" s="48">
        <v>0</v>
      </c>
      <c r="L74" s="48">
        <f>M74+N74</f>
        <v>0</v>
      </c>
      <c r="M74" s="48">
        <v>0</v>
      </c>
      <c r="N74" s="48">
        <v>0</v>
      </c>
      <c r="O74" s="48">
        <v>0</v>
      </c>
      <c r="P74" s="48">
        <f>Q74+R74</f>
        <v>0</v>
      </c>
      <c r="Q74" s="48">
        <f t="shared" si="51"/>
        <v>0</v>
      </c>
      <c r="R74" s="48">
        <f t="shared" si="51"/>
        <v>0</v>
      </c>
      <c r="S74" s="48">
        <f t="shared" si="51"/>
        <v>0</v>
      </c>
      <c r="T74" s="51"/>
    </row>
    <row r="75" spans="1:20" ht="59.4" customHeight="1" x14ac:dyDescent="0.3">
      <c r="A75" s="14" t="s">
        <v>102</v>
      </c>
      <c r="B75" s="12" t="s">
        <v>82</v>
      </c>
      <c r="C75" s="47">
        <f t="shared" si="47"/>
        <v>7.2</v>
      </c>
      <c r="D75" s="47">
        <v>7.2</v>
      </c>
      <c r="E75" s="47">
        <v>0</v>
      </c>
      <c r="F75" s="47">
        <v>0</v>
      </c>
      <c r="G75" s="47">
        <v>0</v>
      </c>
      <c r="H75" s="47">
        <f>I75+J75</f>
        <v>0</v>
      </c>
      <c r="I75" s="47">
        <v>0</v>
      </c>
      <c r="J75" s="47">
        <v>0</v>
      </c>
      <c r="K75" s="47">
        <v>0</v>
      </c>
      <c r="L75" s="47">
        <f>M75+N75</f>
        <v>0</v>
      </c>
      <c r="M75" s="47">
        <v>0</v>
      </c>
      <c r="N75" s="47">
        <v>0</v>
      </c>
      <c r="O75" s="47">
        <v>0</v>
      </c>
      <c r="P75" s="47">
        <f>Q75+R75</f>
        <v>0</v>
      </c>
      <c r="Q75" s="47">
        <f t="shared" si="51"/>
        <v>0</v>
      </c>
      <c r="R75" s="47">
        <f t="shared" si="51"/>
        <v>0</v>
      </c>
      <c r="S75" s="47">
        <f t="shared" si="51"/>
        <v>0</v>
      </c>
      <c r="T75" s="51"/>
    </row>
    <row r="76" spans="1:20" ht="115.2" hidden="1" customHeight="1" x14ac:dyDescent="0.3">
      <c r="A76" s="14">
        <v>1216092</v>
      </c>
      <c r="B76" s="12" t="s">
        <v>132</v>
      </c>
      <c r="C76" s="47">
        <f t="shared" si="47"/>
        <v>0</v>
      </c>
      <c r="D76" s="47">
        <v>0</v>
      </c>
      <c r="E76" s="47"/>
      <c r="F76" s="47"/>
      <c r="G76" s="47">
        <v>0</v>
      </c>
      <c r="H76" s="47">
        <f>I76+J76</f>
        <v>0</v>
      </c>
      <c r="I76" s="47">
        <v>0</v>
      </c>
      <c r="J76" s="47">
        <v>0</v>
      </c>
      <c r="K76" s="47">
        <v>0</v>
      </c>
      <c r="L76" s="47">
        <f>M76+N76</f>
        <v>0</v>
      </c>
      <c r="M76" s="47">
        <v>0</v>
      </c>
      <c r="N76" s="47">
        <v>0</v>
      </c>
      <c r="O76" s="47">
        <v>0</v>
      </c>
      <c r="P76" s="47">
        <f>Q76+R76</f>
        <v>0</v>
      </c>
      <c r="Q76" s="47">
        <f t="shared" si="51"/>
        <v>0</v>
      </c>
      <c r="R76" s="47">
        <f t="shared" si="51"/>
        <v>0</v>
      </c>
      <c r="S76" s="47">
        <f t="shared" si="51"/>
        <v>0</v>
      </c>
      <c r="T76" s="51"/>
    </row>
    <row r="77" spans="1:20" ht="25.2" customHeight="1" x14ac:dyDescent="0.3">
      <c r="A77" s="14">
        <v>7000</v>
      </c>
      <c r="B77" s="12" t="s">
        <v>83</v>
      </c>
      <c r="C77" s="47">
        <f t="shared" si="47"/>
        <v>16730.46</v>
      </c>
      <c r="D77" s="47">
        <f>D78+D80</f>
        <v>1430.46</v>
      </c>
      <c r="E77" s="47">
        <f t="shared" ref="E77:G77" si="69">E78+E80</f>
        <v>15300</v>
      </c>
      <c r="F77" s="47">
        <f t="shared" si="69"/>
        <v>15300</v>
      </c>
      <c r="G77" s="47">
        <f t="shared" si="69"/>
        <v>96.74199999999999</v>
      </c>
      <c r="H77" s="47">
        <f>I77+J77</f>
        <v>96.74199999999999</v>
      </c>
      <c r="I77" s="47">
        <f>I78+I80</f>
        <v>96.74199999999999</v>
      </c>
      <c r="J77" s="47">
        <f t="shared" ref="J77:K77" si="70">J78+J80</f>
        <v>0</v>
      </c>
      <c r="K77" s="47">
        <f t="shared" si="70"/>
        <v>0</v>
      </c>
      <c r="L77" s="47">
        <f>M77+N77</f>
        <v>55.736999999999995</v>
      </c>
      <c r="M77" s="47">
        <f>M78+M80</f>
        <v>55.736999999999995</v>
      </c>
      <c r="N77" s="47">
        <f t="shared" ref="N77:O77" si="71">N78+N80</f>
        <v>0</v>
      </c>
      <c r="O77" s="47">
        <f t="shared" si="71"/>
        <v>0</v>
      </c>
      <c r="P77" s="47">
        <f>Q77+R77</f>
        <v>41.004999999999995</v>
      </c>
      <c r="Q77" s="47">
        <f t="shared" si="51"/>
        <v>41.004999999999995</v>
      </c>
      <c r="R77" s="47">
        <f t="shared" si="51"/>
        <v>0</v>
      </c>
      <c r="S77" s="47">
        <f t="shared" si="51"/>
        <v>0</v>
      </c>
      <c r="T77" s="51"/>
    </row>
    <row r="78" spans="1:20" ht="57.6" customHeight="1" x14ac:dyDescent="0.3">
      <c r="A78" s="19">
        <v>7300</v>
      </c>
      <c r="B78" s="20" t="s">
        <v>143</v>
      </c>
      <c r="C78" s="48">
        <f>C79</f>
        <v>15300</v>
      </c>
      <c r="D78" s="48">
        <f t="shared" ref="D78:S78" si="72">D79</f>
        <v>0</v>
      </c>
      <c r="E78" s="48">
        <f t="shared" si="72"/>
        <v>15300</v>
      </c>
      <c r="F78" s="48">
        <f t="shared" si="72"/>
        <v>15300</v>
      </c>
      <c r="G78" s="48">
        <f t="shared" si="72"/>
        <v>0</v>
      </c>
      <c r="H78" s="48">
        <f t="shared" si="72"/>
        <v>0</v>
      </c>
      <c r="I78" s="48">
        <f t="shared" si="72"/>
        <v>0</v>
      </c>
      <c r="J78" s="48">
        <f t="shared" si="72"/>
        <v>0</v>
      </c>
      <c r="K78" s="48">
        <f t="shared" si="72"/>
        <v>0</v>
      </c>
      <c r="L78" s="48">
        <f t="shared" si="72"/>
        <v>0</v>
      </c>
      <c r="M78" s="48">
        <f t="shared" si="72"/>
        <v>0</v>
      </c>
      <c r="N78" s="48">
        <f t="shared" si="72"/>
        <v>0</v>
      </c>
      <c r="O78" s="48">
        <f t="shared" si="72"/>
        <v>0</v>
      </c>
      <c r="P78" s="48">
        <f t="shared" si="72"/>
        <v>0</v>
      </c>
      <c r="Q78" s="48">
        <f t="shared" si="72"/>
        <v>0</v>
      </c>
      <c r="R78" s="48">
        <f t="shared" si="72"/>
        <v>0</v>
      </c>
      <c r="S78" s="48">
        <f t="shared" si="72"/>
        <v>0</v>
      </c>
      <c r="T78" s="51"/>
    </row>
    <row r="79" spans="1:20" ht="108.6" customHeight="1" x14ac:dyDescent="0.3">
      <c r="A79" s="19">
        <v>7330</v>
      </c>
      <c r="B79" s="20" t="s">
        <v>144</v>
      </c>
      <c r="C79" s="48">
        <f t="shared" ref="C79" si="73">D79+E79</f>
        <v>15300</v>
      </c>
      <c r="D79" s="48">
        <v>0</v>
      </c>
      <c r="E79" s="48">
        <v>15300</v>
      </c>
      <c r="F79" s="48">
        <v>15300</v>
      </c>
      <c r="G79" s="48">
        <v>0</v>
      </c>
      <c r="H79" s="48">
        <f>I79+J79</f>
        <v>0</v>
      </c>
      <c r="I79" s="48">
        <v>0</v>
      </c>
      <c r="J79" s="48">
        <v>0</v>
      </c>
      <c r="K79" s="48">
        <f t="shared" ref="F79:O80" si="74">K80+K81</f>
        <v>0</v>
      </c>
      <c r="L79" s="48">
        <f>M79+N79</f>
        <v>0</v>
      </c>
      <c r="M79" s="48">
        <v>0</v>
      </c>
      <c r="N79" s="48">
        <v>0</v>
      </c>
      <c r="O79" s="48">
        <v>0</v>
      </c>
      <c r="P79" s="48">
        <f>Q79+R79</f>
        <v>0</v>
      </c>
      <c r="Q79" s="48">
        <f t="shared" ref="Q79" si="75">I79-M79</f>
        <v>0</v>
      </c>
      <c r="R79" s="48">
        <f t="shared" ref="R79" si="76">J79-N79</f>
        <v>0</v>
      </c>
      <c r="S79" s="48">
        <f t="shared" ref="S79" si="77">K79-O79</f>
        <v>0</v>
      </c>
      <c r="T79" s="51"/>
    </row>
    <row r="80" spans="1:20" ht="39" customHeight="1" x14ac:dyDescent="0.3">
      <c r="A80" s="19">
        <v>7500</v>
      </c>
      <c r="B80" s="20" t="s">
        <v>84</v>
      </c>
      <c r="C80" s="48">
        <f t="shared" si="47"/>
        <v>1430.46</v>
      </c>
      <c r="D80" s="48">
        <f>D81+D82</f>
        <v>1430.46</v>
      </c>
      <c r="E80" s="48">
        <f>E81+E82</f>
        <v>0</v>
      </c>
      <c r="F80" s="48">
        <f t="shared" si="74"/>
        <v>0</v>
      </c>
      <c r="G80" s="48">
        <f t="shared" si="74"/>
        <v>96.74199999999999</v>
      </c>
      <c r="H80" s="48">
        <f t="shared" si="74"/>
        <v>96.74199999999999</v>
      </c>
      <c r="I80" s="48">
        <f t="shared" si="74"/>
        <v>96.74199999999999</v>
      </c>
      <c r="J80" s="48">
        <f t="shared" si="74"/>
        <v>0</v>
      </c>
      <c r="K80" s="48">
        <f t="shared" si="74"/>
        <v>0</v>
      </c>
      <c r="L80" s="48">
        <f t="shared" si="74"/>
        <v>55.736999999999995</v>
      </c>
      <c r="M80" s="48">
        <f t="shared" si="74"/>
        <v>55.736999999999995</v>
      </c>
      <c r="N80" s="48">
        <f t="shared" si="74"/>
        <v>0</v>
      </c>
      <c r="O80" s="48">
        <f t="shared" si="74"/>
        <v>0</v>
      </c>
      <c r="P80" s="48">
        <f>P81+P82</f>
        <v>41.004999999999995</v>
      </c>
      <c r="Q80" s="48">
        <f t="shared" si="51"/>
        <v>41.004999999999995</v>
      </c>
      <c r="R80" s="48">
        <f t="shared" si="51"/>
        <v>0</v>
      </c>
      <c r="S80" s="48">
        <f t="shared" si="51"/>
        <v>0</v>
      </c>
      <c r="T80" s="51"/>
    </row>
    <row r="81" spans="1:20" ht="38.4" customHeight="1" x14ac:dyDescent="0.3">
      <c r="A81" s="19" t="s">
        <v>103</v>
      </c>
      <c r="B81" s="20" t="s">
        <v>85</v>
      </c>
      <c r="C81" s="48">
        <f t="shared" si="47"/>
        <v>1282.3</v>
      </c>
      <c r="D81" s="48">
        <v>1282.3</v>
      </c>
      <c r="E81" s="48">
        <v>0</v>
      </c>
      <c r="F81" s="48">
        <v>0</v>
      </c>
      <c r="G81" s="48">
        <v>68.501999999999995</v>
      </c>
      <c r="H81" s="48">
        <f>I81+J81</f>
        <v>68.501999999999995</v>
      </c>
      <c r="I81" s="48">
        <v>68.501999999999995</v>
      </c>
      <c r="J81" s="48">
        <v>0</v>
      </c>
      <c r="K81" s="48">
        <v>0</v>
      </c>
      <c r="L81" s="48">
        <f>M81+N81</f>
        <v>45.466999999999999</v>
      </c>
      <c r="M81" s="48">
        <v>45.466999999999999</v>
      </c>
      <c r="N81" s="48">
        <v>0</v>
      </c>
      <c r="O81" s="48">
        <v>0</v>
      </c>
      <c r="P81" s="48">
        <f>Q81+R81</f>
        <v>23.034999999999997</v>
      </c>
      <c r="Q81" s="48">
        <f t="shared" si="51"/>
        <v>23.034999999999997</v>
      </c>
      <c r="R81" s="48">
        <f t="shared" si="51"/>
        <v>0</v>
      </c>
      <c r="S81" s="48">
        <f t="shared" si="51"/>
        <v>0</v>
      </c>
      <c r="T81" s="51"/>
    </row>
    <row r="82" spans="1:20" ht="41.4" customHeight="1" x14ac:dyDescent="0.3">
      <c r="A82" s="19" t="s">
        <v>104</v>
      </c>
      <c r="B82" s="20" t="s">
        <v>85</v>
      </c>
      <c r="C82" s="48">
        <f t="shared" si="47"/>
        <v>148.16</v>
      </c>
      <c r="D82" s="48">
        <v>148.16</v>
      </c>
      <c r="E82" s="48">
        <v>0</v>
      </c>
      <c r="F82" s="48">
        <v>0</v>
      </c>
      <c r="G82" s="48">
        <v>28.24</v>
      </c>
      <c r="H82" s="48">
        <f>I82+J82</f>
        <v>28.24</v>
      </c>
      <c r="I82" s="48">
        <v>28.24</v>
      </c>
      <c r="J82" s="48">
        <v>0</v>
      </c>
      <c r="K82" s="48">
        <v>0</v>
      </c>
      <c r="L82" s="48">
        <f>M82+N82</f>
        <v>10.27</v>
      </c>
      <c r="M82" s="48">
        <v>10.27</v>
      </c>
      <c r="N82" s="48">
        <v>0</v>
      </c>
      <c r="O82" s="48">
        <v>0</v>
      </c>
      <c r="P82" s="48">
        <f>Q82+R82</f>
        <v>17.97</v>
      </c>
      <c r="Q82" s="48">
        <f t="shared" si="51"/>
        <v>17.97</v>
      </c>
      <c r="R82" s="48">
        <f t="shared" si="51"/>
        <v>0</v>
      </c>
      <c r="S82" s="48">
        <f t="shared" si="51"/>
        <v>0</v>
      </c>
      <c r="T82" s="51"/>
    </row>
    <row r="83" spans="1:20" ht="26.4" customHeight="1" x14ac:dyDescent="0.3">
      <c r="A83" s="14">
        <v>8000</v>
      </c>
      <c r="B83" s="12" t="s">
        <v>86</v>
      </c>
      <c r="C83" s="47">
        <f t="shared" si="47"/>
        <v>403.6</v>
      </c>
      <c r="D83" s="47">
        <f>D84+D86</f>
        <v>403.6</v>
      </c>
      <c r="E83" s="47">
        <f>E84+E86</f>
        <v>0</v>
      </c>
      <c r="F83" s="47">
        <f t="shared" ref="F83:O83" si="78">F84+F86</f>
        <v>0</v>
      </c>
      <c r="G83" s="47">
        <f t="shared" si="78"/>
        <v>26</v>
      </c>
      <c r="H83" s="47">
        <f t="shared" si="78"/>
        <v>24.091069999999998</v>
      </c>
      <c r="I83" s="47">
        <f t="shared" si="78"/>
        <v>24.091069999999998</v>
      </c>
      <c r="J83" s="47">
        <f t="shared" si="78"/>
        <v>0</v>
      </c>
      <c r="K83" s="47">
        <f t="shared" si="78"/>
        <v>0</v>
      </c>
      <c r="L83" s="47">
        <f t="shared" si="78"/>
        <v>21.423030000000001</v>
      </c>
      <c r="M83" s="47">
        <f t="shared" si="78"/>
        <v>21.423030000000001</v>
      </c>
      <c r="N83" s="47">
        <f t="shared" si="78"/>
        <v>0</v>
      </c>
      <c r="O83" s="47">
        <f t="shared" si="78"/>
        <v>0</v>
      </c>
      <c r="P83" s="47">
        <f>P84+P86</f>
        <v>2.6680399999999977</v>
      </c>
      <c r="Q83" s="47">
        <f t="shared" si="51"/>
        <v>2.6680399999999977</v>
      </c>
      <c r="R83" s="47">
        <f t="shared" si="51"/>
        <v>0</v>
      </c>
      <c r="S83" s="47">
        <f t="shared" si="51"/>
        <v>0</v>
      </c>
      <c r="T83" s="51"/>
    </row>
    <row r="84" spans="1:20" ht="49.2" customHeight="1" x14ac:dyDescent="0.3">
      <c r="A84" s="19">
        <v>8100</v>
      </c>
      <c r="B84" s="20" t="s">
        <v>87</v>
      </c>
      <c r="C84" s="48">
        <f t="shared" si="47"/>
        <v>403.6</v>
      </c>
      <c r="D84" s="48">
        <f>D85</f>
        <v>403.6</v>
      </c>
      <c r="E84" s="48">
        <f>E85</f>
        <v>0</v>
      </c>
      <c r="F84" s="48">
        <f t="shared" ref="F84:O84" si="79">F85</f>
        <v>0</v>
      </c>
      <c r="G84" s="48">
        <f t="shared" si="79"/>
        <v>26</v>
      </c>
      <c r="H84" s="48">
        <f t="shared" si="79"/>
        <v>24.091069999999998</v>
      </c>
      <c r="I84" s="48">
        <f t="shared" si="79"/>
        <v>24.091069999999998</v>
      </c>
      <c r="J84" s="48">
        <f t="shared" si="79"/>
        <v>0</v>
      </c>
      <c r="K84" s="48">
        <f t="shared" si="79"/>
        <v>0</v>
      </c>
      <c r="L84" s="48">
        <f t="shared" si="79"/>
        <v>21.423030000000001</v>
      </c>
      <c r="M84" s="48">
        <f>M85</f>
        <v>21.423030000000001</v>
      </c>
      <c r="N84" s="48">
        <f t="shared" si="79"/>
        <v>0</v>
      </c>
      <c r="O84" s="48">
        <f t="shared" si="79"/>
        <v>0</v>
      </c>
      <c r="P84" s="48">
        <f>P85</f>
        <v>2.6680399999999977</v>
      </c>
      <c r="Q84" s="48">
        <f t="shared" si="51"/>
        <v>2.6680399999999977</v>
      </c>
      <c r="R84" s="48">
        <f t="shared" si="51"/>
        <v>0</v>
      </c>
      <c r="S84" s="48">
        <f t="shared" si="51"/>
        <v>0</v>
      </c>
      <c r="T84" s="51"/>
    </row>
    <row r="85" spans="1:20" ht="61.8" customHeight="1" x14ac:dyDescent="0.3">
      <c r="A85" s="19" t="s">
        <v>105</v>
      </c>
      <c r="B85" s="20" t="s">
        <v>88</v>
      </c>
      <c r="C85" s="48">
        <f t="shared" si="47"/>
        <v>403.6</v>
      </c>
      <c r="D85" s="48">
        <v>403.6</v>
      </c>
      <c r="E85" s="48">
        <v>0</v>
      </c>
      <c r="F85" s="48">
        <v>0</v>
      </c>
      <c r="G85" s="48">
        <v>26</v>
      </c>
      <c r="H85" s="48">
        <f>I85+J85</f>
        <v>24.091069999999998</v>
      </c>
      <c r="I85" s="48">
        <v>24.091069999999998</v>
      </c>
      <c r="J85" s="48">
        <v>0</v>
      </c>
      <c r="K85" s="48">
        <v>0</v>
      </c>
      <c r="L85" s="48">
        <f>M85+N85</f>
        <v>21.423030000000001</v>
      </c>
      <c r="M85" s="48">
        <v>21.423030000000001</v>
      </c>
      <c r="N85" s="48">
        <v>0</v>
      </c>
      <c r="O85" s="48">
        <v>0</v>
      </c>
      <c r="P85" s="48">
        <f>Q85+R85</f>
        <v>2.6680399999999977</v>
      </c>
      <c r="Q85" s="48">
        <f t="shared" si="51"/>
        <v>2.6680399999999977</v>
      </c>
      <c r="R85" s="48">
        <f t="shared" si="51"/>
        <v>0</v>
      </c>
      <c r="S85" s="48">
        <f t="shared" si="51"/>
        <v>0</v>
      </c>
      <c r="T85" s="51"/>
    </row>
    <row r="86" spans="1:20" ht="27.6" customHeight="1" x14ac:dyDescent="0.3">
      <c r="A86" s="14">
        <v>8700</v>
      </c>
      <c r="B86" s="12" t="s">
        <v>89</v>
      </c>
      <c r="C86" s="47">
        <f t="shared" si="47"/>
        <v>0</v>
      </c>
      <c r="D86" s="47">
        <f>D87</f>
        <v>0</v>
      </c>
      <c r="E86" s="47">
        <f>E87</f>
        <v>0</v>
      </c>
      <c r="F86" s="47">
        <f t="shared" ref="F86:O86" si="80">F87</f>
        <v>0</v>
      </c>
      <c r="G86" s="47">
        <f t="shared" si="80"/>
        <v>0</v>
      </c>
      <c r="H86" s="47">
        <f t="shared" si="80"/>
        <v>0</v>
      </c>
      <c r="I86" s="47">
        <f t="shared" si="80"/>
        <v>0</v>
      </c>
      <c r="J86" s="47">
        <f t="shared" si="80"/>
        <v>0</v>
      </c>
      <c r="K86" s="47">
        <f t="shared" si="80"/>
        <v>0</v>
      </c>
      <c r="L86" s="47">
        <f t="shared" si="80"/>
        <v>0</v>
      </c>
      <c r="M86" s="47">
        <f t="shared" si="80"/>
        <v>0</v>
      </c>
      <c r="N86" s="47">
        <f t="shared" si="80"/>
        <v>0</v>
      </c>
      <c r="O86" s="47">
        <f t="shared" si="80"/>
        <v>0</v>
      </c>
      <c r="P86" s="47">
        <f>P87</f>
        <v>0</v>
      </c>
      <c r="Q86" s="47">
        <f t="shared" si="51"/>
        <v>0</v>
      </c>
      <c r="R86" s="47">
        <f t="shared" si="51"/>
        <v>0</v>
      </c>
      <c r="S86" s="47">
        <f t="shared" si="51"/>
        <v>0</v>
      </c>
      <c r="T86" s="51"/>
    </row>
    <row r="87" spans="1:20" ht="37.200000000000003" customHeight="1" x14ac:dyDescent="0.3">
      <c r="A87" s="19" t="s">
        <v>106</v>
      </c>
      <c r="B87" s="20" t="s">
        <v>90</v>
      </c>
      <c r="C87" s="48">
        <v>200</v>
      </c>
      <c r="D87" s="48">
        <v>0</v>
      </c>
      <c r="E87" s="48">
        <v>0</v>
      </c>
      <c r="F87" s="48">
        <v>0</v>
      </c>
      <c r="G87" s="48">
        <v>0</v>
      </c>
      <c r="H87" s="48">
        <f>I87+J87</f>
        <v>0</v>
      </c>
      <c r="I87" s="48">
        <v>0</v>
      </c>
      <c r="J87" s="48">
        <v>0</v>
      </c>
      <c r="K87" s="48">
        <v>0</v>
      </c>
      <c r="L87" s="48">
        <f>M87+N87</f>
        <v>0</v>
      </c>
      <c r="M87" s="48">
        <v>0</v>
      </c>
      <c r="N87" s="48">
        <v>0</v>
      </c>
      <c r="O87" s="48">
        <v>0</v>
      </c>
      <c r="P87" s="48">
        <f>Q87+R87</f>
        <v>0</v>
      </c>
      <c r="Q87" s="48">
        <f t="shared" si="51"/>
        <v>0</v>
      </c>
      <c r="R87" s="48">
        <f t="shared" si="51"/>
        <v>0</v>
      </c>
      <c r="S87" s="48">
        <f t="shared" si="51"/>
        <v>0</v>
      </c>
      <c r="T87" s="51"/>
    </row>
    <row r="88" spans="1:20" s="56" customFormat="1" ht="31.2" customHeight="1" x14ac:dyDescent="0.3">
      <c r="A88" s="118" t="s">
        <v>114</v>
      </c>
      <c r="B88" s="119"/>
      <c r="C88" s="54">
        <f t="shared" si="47"/>
        <v>209884.26700000002</v>
      </c>
      <c r="D88" s="53">
        <f>D46+D49+D62+D65+D68+D77+D83</f>
        <v>193529.76</v>
      </c>
      <c r="E88" s="53">
        <f>E46+E49+E62+E65+E68+E77+E83</f>
        <v>16354.507</v>
      </c>
      <c r="F88" s="53">
        <f t="shared" ref="F88:G88" si="81">F46+F49+F62+F65+F68+F77+F83</f>
        <v>15300</v>
      </c>
      <c r="G88" s="53">
        <f t="shared" si="81"/>
        <v>30372.565999999995</v>
      </c>
      <c r="H88" s="53">
        <f>H46+H49+H62+H65+H68+H77+H83</f>
        <v>30530.256979999998</v>
      </c>
      <c r="I88" s="53">
        <f>I46+I49+I62+I65+I68+I77+I83</f>
        <v>30289.789959999998</v>
      </c>
      <c r="J88" s="53">
        <f t="shared" ref="J88:N88" si="82">J46+J49+J62+J65+J68+J77+J83</f>
        <v>240.46701999999999</v>
      </c>
      <c r="K88" s="53">
        <f t="shared" si="82"/>
        <v>0</v>
      </c>
      <c r="L88" s="53">
        <f t="shared" si="82"/>
        <v>23764.654060000001</v>
      </c>
      <c r="M88" s="53">
        <f t="shared" si="82"/>
        <v>23506.300930000005</v>
      </c>
      <c r="N88" s="53">
        <f t="shared" si="82"/>
        <v>258.35313000000002</v>
      </c>
      <c r="O88" s="53">
        <f>O46+O49+O62+O65+O68+O77+O83</f>
        <v>0</v>
      </c>
      <c r="P88" s="53">
        <f>P46+P49+P62+P65+P68+P77+P83</f>
        <v>6765.6029200000003</v>
      </c>
      <c r="Q88" s="53">
        <f t="shared" si="51"/>
        <v>6783.4890299999934</v>
      </c>
      <c r="R88" s="53">
        <f t="shared" si="51"/>
        <v>-17.886110000000031</v>
      </c>
      <c r="S88" s="53">
        <f t="shared" si="51"/>
        <v>0</v>
      </c>
      <c r="T88" s="55"/>
    </row>
    <row r="89" spans="1:20" s="27" customFormat="1" ht="42" hidden="1" customHeight="1" x14ac:dyDescent="0.3">
      <c r="A89" s="26">
        <v>401200</v>
      </c>
      <c r="B89" s="26"/>
      <c r="C89" s="29" t="s">
        <v>120</v>
      </c>
      <c r="D89" s="30">
        <f t="shared" si="47"/>
        <v>0</v>
      </c>
      <c r="E89" s="31"/>
      <c r="F89" s="31"/>
      <c r="G89" s="31"/>
      <c r="H89" s="31"/>
      <c r="I89" s="30">
        <f t="shared" ref="I89" si="83">J89+K89</f>
        <v>0</v>
      </c>
      <c r="J89" s="31">
        <v>0</v>
      </c>
      <c r="K89" s="31">
        <v>0</v>
      </c>
      <c r="L89" s="31">
        <v>0</v>
      </c>
      <c r="M89" s="30"/>
      <c r="N89" s="31"/>
      <c r="O89" s="31"/>
      <c r="P89" s="31"/>
      <c r="Q89" s="31">
        <v>0</v>
      </c>
      <c r="R89" s="31">
        <f t="shared" ref="R89:S89" si="84">J89-N89</f>
        <v>0</v>
      </c>
      <c r="S89" s="31">
        <f t="shared" si="84"/>
        <v>0</v>
      </c>
      <c r="T89" s="51"/>
    </row>
    <row r="90" spans="1:20" s="27" customFormat="1" ht="55.2" hidden="1" customHeight="1" x14ac:dyDescent="0.3">
      <c r="A90" s="26"/>
      <c r="B90" s="26"/>
      <c r="C90" s="35" t="s">
        <v>121</v>
      </c>
      <c r="D90" s="30"/>
      <c r="E90" s="31"/>
      <c r="F90" s="31"/>
      <c r="G90" s="31"/>
      <c r="H90" s="31"/>
      <c r="I90" s="30"/>
      <c r="J90" s="31"/>
      <c r="K90" s="31"/>
      <c r="L90" s="31"/>
      <c r="M90" s="30"/>
      <c r="N90" s="31"/>
      <c r="O90" s="31"/>
      <c r="P90" s="31"/>
      <c r="Q90" s="31"/>
      <c r="R90" s="31"/>
      <c r="S90" s="31"/>
      <c r="T90" s="51"/>
    </row>
    <row r="91" spans="1:20" s="27" customFormat="1" ht="43.2" hidden="1" customHeight="1" x14ac:dyDescent="0.3">
      <c r="A91" s="26"/>
      <c r="B91" s="26"/>
      <c r="C91" s="29" t="s">
        <v>122</v>
      </c>
      <c r="D91" s="30">
        <f>D92-D93</f>
        <v>0</v>
      </c>
      <c r="E91" s="30">
        <f>E92-E93+E94</f>
        <v>0</v>
      </c>
      <c r="F91" s="30">
        <f>F92-F93+F94</f>
        <v>0</v>
      </c>
      <c r="G91" s="30">
        <f>G92-G93+G94</f>
        <v>0</v>
      </c>
      <c r="H91" s="30">
        <f>H92-H93+H94</f>
        <v>0</v>
      </c>
      <c r="I91" s="30">
        <f>J91+K91</f>
        <v>0</v>
      </c>
      <c r="J91" s="30">
        <f>J92-J93</f>
        <v>0</v>
      </c>
      <c r="K91" s="30">
        <f>K92-K93</f>
        <v>0</v>
      </c>
      <c r="L91" s="30">
        <f>L92-L93</f>
        <v>0</v>
      </c>
      <c r="M91" s="30">
        <f>N91+O91</f>
        <v>0</v>
      </c>
      <c r="N91" s="30">
        <f>N92-N93</f>
        <v>0</v>
      </c>
      <c r="O91" s="30">
        <f>O92-O93</f>
        <v>0</v>
      </c>
      <c r="P91" s="30">
        <f>P92-P93</f>
        <v>0</v>
      </c>
      <c r="Q91" s="31">
        <f t="shared" ref="Q91:S93" si="85">I91-M91</f>
        <v>0</v>
      </c>
      <c r="R91" s="31">
        <f t="shared" si="85"/>
        <v>0</v>
      </c>
      <c r="S91" s="31">
        <f t="shared" si="85"/>
        <v>0</v>
      </c>
      <c r="T91" s="51"/>
    </row>
    <row r="92" spans="1:20" s="27" customFormat="1" ht="36" hidden="1" customHeight="1" x14ac:dyDescent="0.3">
      <c r="A92" s="26">
        <v>205100</v>
      </c>
      <c r="B92" s="26"/>
      <c r="C92" s="32" t="s">
        <v>117</v>
      </c>
      <c r="D92" s="33">
        <f>E92+F92</f>
        <v>0</v>
      </c>
      <c r="E92" s="34"/>
      <c r="F92" s="34"/>
      <c r="G92" s="34"/>
      <c r="H92" s="34">
        <v>0</v>
      </c>
      <c r="I92" s="33">
        <f>J92+K92</f>
        <v>0</v>
      </c>
      <c r="J92" s="34">
        <v>0</v>
      </c>
      <c r="K92" s="34"/>
      <c r="L92" s="34">
        <v>0</v>
      </c>
      <c r="M92" s="33">
        <f>N92+O92</f>
        <v>0</v>
      </c>
      <c r="N92" s="34"/>
      <c r="O92" s="34"/>
      <c r="P92" s="34">
        <v>0</v>
      </c>
      <c r="Q92" s="34">
        <f t="shared" si="85"/>
        <v>0</v>
      </c>
      <c r="R92" s="34">
        <f t="shared" si="85"/>
        <v>0</v>
      </c>
      <c r="S92" s="34">
        <f t="shared" si="85"/>
        <v>0</v>
      </c>
      <c r="T92" s="51"/>
    </row>
    <row r="93" spans="1:20" s="28" customFormat="1" ht="39.6" hidden="1" customHeight="1" x14ac:dyDescent="0.35">
      <c r="A93" s="26">
        <v>205200</v>
      </c>
      <c r="B93" s="26"/>
      <c r="C93" s="32" t="s">
        <v>118</v>
      </c>
      <c r="D93" s="33">
        <f>E93+F93</f>
        <v>0</v>
      </c>
      <c r="E93" s="34"/>
      <c r="F93" s="34"/>
      <c r="G93" s="34"/>
      <c r="H93" s="34">
        <v>0</v>
      </c>
      <c r="I93" s="33">
        <f>J93+K93</f>
        <v>0</v>
      </c>
      <c r="J93" s="34"/>
      <c r="K93" s="34"/>
      <c r="L93" s="34"/>
      <c r="M93" s="33">
        <f>N93+O93</f>
        <v>0</v>
      </c>
      <c r="N93" s="34"/>
      <c r="O93" s="34"/>
      <c r="P93" s="34"/>
      <c r="Q93" s="34">
        <f t="shared" si="85"/>
        <v>0</v>
      </c>
      <c r="R93" s="34">
        <f t="shared" si="85"/>
        <v>0</v>
      </c>
      <c r="S93" s="34">
        <f t="shared" si="85"/>
        <v>0</v>
      </c>
      <c r="T93" s="51"/>
    </row>
    <row r="94" spans="1:20" s="27" customFormat="1" ht="33.6" hidden="1" customHeight="1" x14ac:dyDescent="0.3">
      <c r="A94" s="26"/>
      <c r="B94" s="26"/>
      <c r="C94" s="29" t="s">
        <v>119</v>
      </c>
      <c r="D94" s="30">
        <f>E94+F94</f>
        <v>0</v>
      </c>
      <c r="E94" s="31">
        <v>0</v>
      </c>
      <c r="F94" s="31">
        <v>0</v>
      </c>
      <c r="G94" s="31">
        <v>0</v>
      </c>
      <c r="H94" s="31">
        <v>0</v>
      </c>
      <c r="I94" s="30">
        <f>J94+K94</f>
        <v>0</v>
      </c>
      <c r="J94" s="31"/>
      <c r="K94" s="31"/>
      <c r="L94" s="31"/>
      <c r="M94" s="30">
        <f>N94+O94</f>
        <v>0</v>
      </c>
      <c r="N94" s="31"/>
      <c r="O94" s="31"/>
      <c r="P94" s="31">
        <v>0</v>
      </c>
      <c r="Q94" s="31">
        <v>0</v>
      </c>
      <c r="R94" s="31">
        <f>J94-N94</f>
        <v>0</v>
      </c>
      <c r="S94" s="31">
        <v>0</v>
      </c>
      <c r="T94" s="31"/>
    </row>
    <row r="95" spans="1:20" s="36" customFormat="1" ht="22.8" x14ac:dyDescent="0.4">
      <c r="B95" s="37" t="s">
        <v>147</v>
      </c>
      <c r="D95" s="38"/>
      <c r="E95" s="37"/>
      <c r="F95" s="39"/>
      <c r="G95" s="39"/>
      <c r="H95" s="40"/>
      <c r="I95" s="41"/>
      <c r="J95" s="37"/>
      <c r="K95" s="40"/>
      <c r="L95" s="40"/>
    </row>
    <row r="96" spans="1:20" s="25" customFormat="1" ht="19.8" hidden="1" customHeight="1" x14ac:dyDescent="0.3"/>
    <row r="97" spans="2:2" s="25" customFormat="1" ht="21" customHeight="1" x14ac:dyDescent="0.3"/>
    <row r="98" spans="2:2" s="23" customFormat="1" ht="46.2" customHeight="1" x14ac:dyDescent="0.65">
      <c r="B98" s="24" t="s">
        <v>133</v>
      </c>
    </row>
    <row r="101" spans="2:2" x14ac:dyDescent="0.3">
      <c r="B101" s="42" t="s">
        <v>124</v>
      </c>
    </row>
  </sheetData>
  <mergeCells count="32">
    <mergeCell ref="O5:O8"/>
    <mergeCell ref="D5:D8"/>
    <mergeCell ref="E5:E8"/>
    <mergeCell ref="F5:F8"/>
    <mergeCell ref="S5:S8"/>
    <mergeCell ref="Q5:Q8"/>
    <mergeCell ref="R5:R8"/>
    <mergeCell ref="J5:J8"/>
    <mergeCell ref="A88:B88"/>
    <mergeCell ref="K5:K8"/>
    <mergeCell ref="M5:M8"/>
    <mergeCell ref="N5:N8"/>
    <mergeCell ref="A10:C10"/>
    <mergeCell ref="A38:B38"/>
    <mergeCell ref="A44:B44"/>
    <mergeCell ref="B45:C45"/>
    <mergeCell ref="B1:S1"/>
    <mergeCell ref="B2:S2"/>
    <mergeCell ref="B3:Q3"/>
    <mergeCell ref="R3:S3"/>
    <mergeCell ref="A4:A8"/>
    <mergeCell ref="B4:B8"/>
    <mergeCell ref="C4:C8"/>
    <mergeCell ref="D4:F4"/>
    <mergeCell ref="G4:G8"/>
    <mergeCell ref="H4:H8"/>
    <mergeCell ref="I4:K4"/>
    <mergeCell ref="L4:L8"/>
    <mergeCell ref="M4:O4"/>
    <mergeCell ref="P4:P8"/>
    <mergeCell ref="Q4:S4"/>
    <mergeCell ref="I5:I8"/>
  </mergeCells>
  <pageMargins left="0.39370078740157483" right="0.27559055118110237" top="0.55118110236220474" bottom="0.27559055118110237" header="0.47244094488188981" footer="0.23622047244094491"/>
  <pageSetup paperSize="9" scale="48" fitToHeight="6" orientation="landscape" r:id="rId1"/>
  <headerFooter differentFirst="1">
    <oddHeader>&amp;C&amp;12&amp;P</oddHeader>
  </headerFooter>
  <rowBreaks count="1" manualBreakCount="1">
    <brk id="44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12</vt:i4>
      </vt:variant>
    </vt:vector>
  </HeadingPairs>
  <TitlesOfParts>
    <vt:vector size="18" baseType="lpstr">
      <vt:lpstr>01.08.2026</vt:lpstr>
      <vt:lpstr>01.07.2026</vt:lpstr>
      <vt:lpstr>01.06.2026</vt:lpstr>
      <vt:lpstr>01.05.2026</vt:lpstr>
      <vt:lpstr>01.04.2026</vt:lpstr>
      <vt:lpstr>01.03.2026</vt:lpstr>
      <vt:lpstr>'01.03.2026'!Заголовки_для_печати</vt:lpstr>
      <vt:lpstr>'01.04.2026'!Заголовки_для_печати</vt:lpstr>
      <vt:lpstr>'01.05.2026'!Заголовки_для_печати</vt:lpstr>
      <vt:lpstr>'01.06.2026'!Заголовки_для_печати</vt:lpstr>
      <vt:lpstr>'01.07.2026'!Заголовки_для_печати</vt:lpstr>
      <vt:lpstr>'01.08.2026'!Заголовки_для_печати</vt:lpstr>
      <vt:lpstr>'01.03.2026'!Область_печати</vt:lpstr>
      <vt:lpstr>'01.04.2026'!Область_печати</vt:lpstr>
      <vt:lpstr>'01.05.2026'!Область_печати</vt:lpstr>
      <vt:lpstr>'01.06.2026'!Область_печати</vt:lpstr>
      <vt:lpstr>'01.07.2026'!Область_печати</vt:lpstr>
      <vt:lpstr>'01.08.2026'!Область_печати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Користувач</cp:lastModifiedBy>
  <cp:lastPrinted>2026-08-06T12:38:55Z</cp:lastPrinted>
  <dcterms:created xsi:type="dcterms:W3CDTF">2024-09-04T12:34:03Z</dcterms:created>
  <dcterms:modified xsi:type="dcterms:W3CDTF">2026-08-06T12:48:56Z</dcterms:modified>
</cp:coreProperties>
</file>