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2.2026" sheetId="17" r:id="rId1"/>
  </sheets>
  <definedNames>
    <definedName name="_xlnm.Print_Titles" localSheetId="0">'01.02.2026'!$4:$9</definedName>
    <definedName name="_xlnm.Print_Area" localSheetId="0">'01.02.2026'!$A$1:$S$101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2" i="17" l="1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H46" i="17" l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Q84" i="17" s="1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H80" i="17" s="1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L59" i="17" s="1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C47" i="17"/>
  <c r="Q43" i="17"/>
  <c r="L43" i="17"/>
  <c r="H43" i="17"/>
  <c r="H39" i="17" s="1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L37" i="17"/>
  <c r="L36" i="17" s="1"/>
  <c r="H37" i="17"/>
  <c r="C37" i="17"/>
  <c r="C36" i="17" s="1"/>
  <c r="Q36" i="17"/>
  <c r="O36" i="17"/>
  <c r="N36" i="17"/>
  <c r="M36" i="17"/>
  <c r="K36" i="17"/>
  <c r="J36" i="17"/>
  <c r="I36" i="17"/>
  <c r="H36" i="17"/>
  <c r="G36" i="17"/>
  <c r="F36" i="17"/>
  <c r="E36" i="17"/>
  <c r="D36" i="17"/>
  <c r="S35" i="17"/>
  <c r="R35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G13" i="17" s="1"/>
  <c r="G11" i="17" s="1"/>
  <c r="F14" i="17"/>
  <c r="F13" i="17" s="1"/>
  <c r="E14" i="17"/>
  <c r="D14" i="17"/>
  <c r="N13" i="17"/>
  <c r="K13" i="17"/>
  <c r="E13" i="17"/>
  <c r="S12" i="17"/>
  <c r="R12" i="17"/>
  <c r="Q12" i="17"/>
  <c r="P12" i="17"/>
  <c r="L12" i="17"/>
  <c r="C12" i="17"/>
  <c r="L80" i="17" l="1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K44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I38" i="17" s="1"/>
  <c r="R32" i="17"/>
  <c r="J25" i="17"/>
  <c r="H32" i="17"/>
  <c r="D25" i="17"/>
  <c r="H19" i="17"/>
  <c r="I13" i="17"/>
  <c r="I11" i="17" s="1"/>
  <c r="Q19" i="17"/>
  <c r="P20" i="17"/>
  <c r="P19" i="17" s="1"/>
  <c r="C19" i="17"/>
  <c r="D13" i="17"/>
  <c r="D11" i="17" s="1"/>
  <c r="Q14" i="17"/>
  <c r="L14" i="17"/>
  <c r="H14" i="17"/>
  <c r="H13" i="17" s="1"/>
  <c r="H11" i="17" s="1"/>
  <c r="C14" i="17"/>
  <c r="C13" i="17" s="1"/>
  <c r="C11" i="17" s="1"/>
  <c r="L49" i="17"/>
  <c r="L88" i="17" s="1"/>
  <c r="Q83" i="17"/>
  <c r="G38" i="17"/>
  <c r="G44" i="17" s="1"/>
  <c r="E11" i="17"/>
  <c r="M88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P50" i="17" s="1"/>
  <c r="H53" i="17"/>
  <c r="P53" i="17" s="1"/>
  <c r="D83" i="17"/>
  <c r="C83" i="17" s="1"/>
  <c r="L35" i="17"/>
  <c r="I49" i="17"/>
  <c r="Q49" i="17" s="1"/>
  <c r="D62" i="17"/>
  <c r="C62" i="17" s="1"/>
  <c r="K65" i="17"/>
  <c r="S65" i="17" s="1"/>
  <c r="J68" i="17"/>
  <c r="I91" i="17"/>
  <c r="Q91" i="17" s="1"/>
  <c r="C66" i="17"/>
  <c r="D68" i="17"/>
  <c r="P80" i="17" l="1"/>
  <c r="H77" i="17"/>
  <c r="Q77" i="17"/>
  <c r="P77" i="17" s="1"/>
  <c r="P32" i="17"/>
  <c r="R25" i="17"/>
  <c r="P68" i="17"/>
  <c r="J88" i="17"/>
  <c r="R88" i="17" s="1"/>
  <c r="R49" i="17"/>
  <c r="P49" i="17"/>
  <c r="I88" i="17"/>
  <c r="Q88" i="17" s="1"/>
  <c r="R38" i="17"/>
  <c r="R44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Q38" i="17" s="1"/>
  <c r="Q44" i="17" s="1"/>
  <c r="L13" i="17"/>
  <c r="L11" i="17" s="1"/>
  <c r="Q25" i="17"/>
  <c r="P25" i="17" s="1"/>
  <c r="H25" i="17"/>
  <c r="L25" i="17"/>
  <c r="J38" i="17"/>
  <c r="J44" i="17" s="1"/>
  <c r="E38" i="17"/>
  <c r="E44" i="17" s="1"/>
  <c r="D38" i="17"/>
  <c r="P14" i="17"/>
  <c r="P13" i="17" s="1"/>
  <c r="P11" i="17" s="1"/>
  <c r="K88" i="17"/>
  <c r="S88" i="17" s="1"/>
  <c r="P36" i="17"/>
  <c r="P35" i="17"/>
  <c r="D88" i="17"/>
  <c r="C88" i="17" s="1"/>
  <c r="I44" i="17"/>
  <c r="H38" i="17"/>
  <c r="H44" i="17" s="1"/>
  <c r="H49" i="17"/>
  <c r="H88" i="17" s="1"/>
  <c r="L38" i="17" l="1"/>
  <c r="L44" i="17" s="1"/>
  <c r="P88" i="17"/>
  <c r="P38" i="17"/>
  <c r="P44" i="17" s="1"/>
  <c r="D44" i="17"/>
  <c r="C38" i="17"/>
  <c r="C44" i="17" s="1"/>
</calcChain>
</file>

<file path=xl/sharedStrings.xml><?xml version="1.0" encoding="utf-8"?>
<sst xmlns="http://schemas.openxmlformats.org/spreadsheetml/2006/main" count="173" uniqueCount="153">
  <si>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</si>
  <si>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</si>
  <si>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</si>
  <si>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</si>
  <si>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</si>
  <si>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</si>
  <si>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</si>
  <si>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</si>
  <si>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</si>
  <si>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</si>
  <si>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</si>
  <si>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</si>
  <si>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</si>
  <si>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</si>
  <si>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</si>
  <si>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</si>
  <si>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</si>
  <si>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</si>
  <si>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</si>
  <si>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</si>
  <si>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</si>
  <si>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</si>
  <si>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</si>
  <si>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</si>
  <si>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</si>
  <si>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</si>
  <si>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</si>
  <si>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</si>
  <si>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</si>
  <si>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</si>
  <si>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</si>
  <si>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</si>
  <si>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</si>
  <si>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</si>
  <si>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</si>
  <si>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</si>
  <si>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</si>
  <si>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</si>
  <si>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</si>
  <si>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</si>
  <si>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</si>
  <si>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</si>
  <si>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</si>
  <si>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</si>
  <si>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</si>
  <si>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</si>
  <si>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</si>
  <si>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</si>
  <si>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</si>
  <si>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</si>
  <si>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</si>
  <si>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</si>
  <si>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</si>
  <si>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</si>
  <si>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</si>
  <si>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</si>
  <si>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</si>
  <si>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</si>
  <si>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</si>
  <si>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</si>
  <si>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</si>
  <si>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</si>
  <si>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</si>
  <si>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</si>
  <si>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</si>
  <si>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</si>
  <si>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</si>
  <si>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</si>
  <si>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</si>
  <si>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</si>
  <si>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</si>
  <si>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</si>
  <si>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</si>
  <si>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</si>
  <si>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</si>
  <si>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</si>
  <si>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</si>
  <si>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</si>
  <si>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</si>
  <si>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</si>
  <si>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</si>
  <si>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</si>
  <si>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</si>
  <si>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</si>
  <si>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</si>
  <si>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</si>
  <si>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</si>
  <si>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</si>
  <si>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</si>
  <si>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</si>
  <si>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</si>
  <si>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</si>
  <si>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</si>
  <si>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</si>
  <si>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</si>
  <si>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</si>
  <si>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</si>
  <si>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</si>
  <si>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</si>
  <si>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</si>
  <si>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</si>
  <si>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</si>
  <si>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</si>
  <si>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</si>
  <si>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</si>
  <si>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</si>
  <si>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</si>
  <si>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</si>
  <si>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</si>
  <si>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</si>
  <si>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</si>
  <si>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</si>
  <si>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</si>
  <si>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</si>
  <si>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</si>
  <si>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</si>
  <si>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</si>
  <si>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</si>
  <si>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</si>
  <si>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</si>
  <si>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</si>
  <si>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</si>
  <si>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</si>
  <si>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</si>
  <si>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</si>
  <si>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</si>
  <si>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</si>
  <si>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</si>
  <si>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</si>
  <si>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</si>
  <si>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</si>
  <si>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</si>
  <si>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</si>
  <si>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</si>
  <si>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</si>
  <si>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</si>
  <si>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</si>
  <si>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</si>
  <si>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</si>
  <si>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 xml:space="preserve">      про виконання бюджету Саксаганського району у місті Кривий Ріг станом на 01.02.2026 року </t>
  </si>
  <si>
    <t>Уточнений річний план станом на 31.01.2026 (з урахуванням довідок по власним надходженням бюджетних установ)</t>
  </si>
  <si>
    <t xml:space="preserve">Уточнений план загального фонду на січень 2026 року
</t>
  </si>
  <si>
    <t xml:space="preserve">Виконано за січень 2026 року </t>
  </si>
  <si>
    <t>Виконано за січень 2025 року (у співставних умовах до класифікації 2026р)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</si>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</sst>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6" formatCode="#,##0.0\ _₴;\-#,##0.0\ _₴"/>
    <numFmt numFmtId="167" formatCode="#,##0.0_ ;\-#,##0.0\ "/>
    <numFmt numFmtId="168" formatCode="#,##0.000_ ;\-#,##0.000\ "/>
  </numFmts>
  <fonts count="29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vertical="center" wrapText="1"/>
    </xf>
    <xf numFmtId="167" fontId="3" fillId="0" borderId="0" xfId="0" applyNumberFormat="1" applyFont="1"/>
    <xf numFmtId="168" fontId="3" fillId="0" borderId="0" xfId="0" applyNumberFormat="1" applyFont="1"/>
    <xf numFmtId="166" fontId="5" fillId="4" borderId="1" xfId="0" applyNumberFormat="1" applyFont="1" applyFill="1" applyBorder="1" applyAlignment="1">
      <alignment horizontal="right" vertical="center" wrapText="1"/>
    </xf>
    <xf numFmtId="166" fontId="5" fillId="6" borderId="1" xfId="0" applyNumberFormat="1" applyFont="1" applyFill="1" applyBorder="1" applyAlignment="1">
      <alignment vertical="center"/>
    </xf>
    <xf numFmtId="166" fontId="5" fillId="6" borderId="1" xfId="0" applyNumberFormat="1" applyFont="1" applyFill="1" applyBorder="1" applyAlignment="1">
      <alignment horizontal="right" vertical="center" wrapText="1"/>
    </xf>
    <xf numFmtId="168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zoomScale="60" zoomScaleNormal="60" workbookViewId="0">
      <pane ySplit="9" topLeftCell="A26" activePane="bottomLeft" state="frozen"/>
      <selection activeCell="A6" sqref="A6"/>
      <selection pane="bottomLeft" activeCell="T3" sqref="T3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ht="46.8" customHeight="1" x14ac:dyDescent="0.3">
      <c r="A2" s="15"/>
      <c r="B2" s="74" t="s">
        <v>139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38.4" customHeight="1" x14ac:dyDescent="0.3">
      <c r="A3" s="15"/>
      <c r="B3" s="75" t="s">
        <v>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 t="s">
        <v>128</v>
      </c>
      <c r="S3" s="76"/>
    </row>
    <row r="4" spans="1:19" ht="32.4" customHeight="1" x14ac:dyDescent="0.3">
      <c r="A4" s="71" t="s">
        <v>115</v>
      </c>
      <c r="B4" s="71" t="s">
        <v>116</v>
      </c>
      <c r="C4" s="77" t="s">
        <v>140</v>
      </c>
      <c r="D4" s="72" t="s">
        <v>2</v>
      </c>
      <c r="E4" s="72"/>
      <c r="F4" s="72"/>
      <c r="G4" s="78" t="s">
        <v>141</v>
      </c>
      <c r="H4" s="73" t="s">
        <v>142</v>
      </c>
      <c r="I4" s="71" t="s">
        <v>2</v>
      </c>
      <c r="J4" s="71"/>
      <c r="K4" s="71"/>
      <c r="L4" s="73" t="s">
        <v>143</v>
      </c>
      <c r="M4" s="71" t="s">
        <v>2</v>
      </c>
      <c r="N4" s="71"/>
      <c r="O4" s="71"/>
      <c r="P4" s="73" t="s">
        <v>144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7" t="s">
        <v>3</v>
      </c>
      <c r="D5" s="72" t="s">
        <v>4</v>
      </c>
      <c r="E5" s="72" t="s">
        <v>5</v>
      </c>
      <c r="F5" s="63" t="s">
        <v>6</v>
      </c>
      <c r="G5" s="78"/>
      <c r="H5" s="73" t="s">
        <v>7</v>
      </c>
      <c r="I5" s="71" t="s">
        <v>4</v>
      </c>
      <c r="J5" s="72" t="s">
        <v>5</v>
      </c>
      <c r="K5" s="63" t="s">
        <v>6</v>
      </c>
      <c r="L5" s="73" t="s">
        <v>7</v>
      </c>
      <c r="M5" s="71" t="s">
        <v>4</v>
      </c>
      <c r="N5" s="72" t="s">
        <v>5</v>
      </c>
      <c r="O5" s="63" t="s">
        <v>6</v>
      </c>
      <c r="P5" s="73" t="s">
        <v>7</v>
      </c>
      <c r="Q5" s="71" t="s">
        <v>4</v>
      </c>
      <c r="R5" s="72" t="s">
        <v>5</v>
      </c>
      <c r="S5" s="63" t="s">
        <v>6</v>
      </c>
    </row>
    <row r="6" spans="1:19" ht="12.75" customHeight="1" x14ac:dyDescent="0.3">
      <c r="A6" s="71"/>
      <c r="B6" s="71"/>
      <c r="C6" s="77"/>
      <c r="D6" s="72"/>
      <c r="E6" s="72"/>
      <c r="F6" s="63"/>
      <c r="G6" s="78"/>
      <c r="H6" s="73" t="s">
        <v>8</v>
      </c>
      <c r="I6" s="71"/>
      <c r="J6" s="72"/>
      <c r="K6" s="63"/>
      <c r="L6" s="73" t="s">
        <v>8</v>
      </c>
      <c r="M6" s="71"/>
      <c r="N6" s="72"/>
      <c r="O6" s="63"/>
      <c r="P6" s="73" t="s">
        <v>8</v>
      </c>
      <c r="Q6" s="71"/>
      <c r="R6" s="72"/>
      <c r="S6" s="63"/>
    </row>
    <row r="7" spans="1:19" ht="72.599999999999994" customHeight="1" x14ac:dyDescent="0.3">
      <c r="A7" s="71"/>
      <c r="B7" s="71"/>
      <c r="C7" s="77"/>
      <c r="D7" s="72"/>
      <c r="E7" s="72"/>
      <c r="F7" s="63"/>
      <c r="G7" s="78"/>
      <c r="H7" s="73"/>
      <c r="I7" s="71"/>
      <c r="J7" s="72"/>
      <c r="K7" s="63"/>
      <c r="L7" s="73"/>
      <c r="M7" s="71"/>
      <c r="N7" s="72"/>
      <c r="O7" s="63"/>
      <c r="P7" s="73"/>
      <c r="Q7" s="71"/>
      <c r="R7" s="72"/>
      <c r="S7" s="63"/>
    </row>
    <row r="8" spans="1:19" ht="82.2" customHeight="1" x14ac:dyDescent="0.3">
      <c r="A8" s="71"/>
      <c r="B8" s="71"/>
      <c r="C8" s="77"/>
      <c r="D8" s="72"/>
      <c r="E8" s="72"/>
      <c r="F8" s="63"/>
      <c r="G8" s="78"/>
      <c r="H8" s="73"/>
      <c r="I8" s="71"/>
      <c r="J8" s="72"/>
      <c r="K8" s="63"/>
      <c r="L8" s="73"/>
      <c r="M8" s="71"/>
      <c r="N8" s="72"/>
      <c r="O8" s="63"/>
      <c r="P8" s="73"/>
      <c r="Q8" s="71"/>
      <c r="R8" s="72"/>
      <c r="S8" s="63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64" t="s">
        <v>13</v>
      </c>
      <c r="B10" s="64"/>
      <c r="C10" s="64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10374.200000000001</v>
      </c>
      <c r="H11" s="44">
        <f t="shared" si="0"/>
        <v>10548.84009</v>
      </c>
      <c r="I11" s="44">
        <f t="shared" si="0"/>
        <v>10548.84009</v>
      </c>
      <c r="J11" s="44">
        <f t="shared" si="0"/>
        <v>0</v>
      </c>
      <c r="K11" s="44">
        <f t="shared" si="0"/>
        <v>0</v>
      </c>
      <c r="L11" s="44">
        <f t="shared" si="0"/>
        <v>9777.2584200000001</v>
      </c>
      <c r="M11" s="44">
        <f t="shared" si="0"/>
        <v>9777.2584200000001</v>
      </c>
      <c r="N11" s="44">
        <f t="shared" si="0"/>
        <v>0</v>
      </c>
      <c r="O11" s="44">
        <f t="shared" si="0"/>
        <v>0</v>
      </c>
      <c r="P11" s="44">
        <f t="shared" si="0"/>
        <v>771.58167000000014</v>
      </c>
      <c r="Q11" s="44">
        <f t="shared" si="0"/>
        <v>771.58167000000014</v>
      </c>
      <c r="R11" s="44">
        <f t="shared" si="0"/>
        <v>0</v>
      </c>
      <c r="S11" s="44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0</v>
      </c>
      <c r="R12" s="45">
        <f>J12-N12</f>
        <v>0</v>
      </c>
      <c r="S12" s="45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10374.200000000001</v>
      </c>
      <c r="H13" s="44">
        <f t="shared" si="1"/>
        <v>10548.84009</v>
      </c>
      <c r="I13" s="44">
        <f t="shared" si="1"/>
        <v>10548.84009</v>
      </c>
      <c r="J13" s="44">
        <f t="shared" si="1"/>
        <v>0</v>
      </c>
      <c r="K13" s="44">
        <f t="shared" si="1"/>
        <v>0</v>
      </c>
      <c r="L13" s="44">
        <f t="shared" si="1"/>
        <v>9777.2584200000001</v>
      </c>
      <c r="M13" s="44">
        <f t="shared" si="1"/>
        <v>9777.2584200000001</v>
      </c>
      <c r="N13" s="44">
        <f t="shared" si="1"/>
        <v>0</v>
      </c>
      <c r="O13" s="44">
        <f t="shared" si="1"/>
        <v>0</v>
      </c>
      <c r="P13" s="44">
        <f t="shared" si="1"/>
        <v>771.58167000000014</v>
      </c>
      <c r="Q13" s="44">
        <f t="shared" si="1"/>
        <v>771.58167000000014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5633.2</v>
      </c>
      <c r="H14" s="44">
        <f t="shared" si="2"/>
        <v>5640.6400299999996</v>
      </c>
      <c r="I14" s="44">
        <f t="shared" si="2"/>
        <v>5640.6400299999996</v>
      </c>
      <c r="J14" s="44">
        <f t="shared" si="2"/>
        <v>0</v>
      </c>
      <c r="K14" s="44">
        <f t="shared" si="2"/>
        <v>0</v>
      </c>
      <c r="L14" s="44">
        <f t="shared" si="2"/>
        <v>6537.3484900000003</v>
      </c>
      <c r="M14" s="44">
        <f t="shared" si="2"/>
        <v>6537.3484900000003</v>
      </c>
      <c r="N14" s="44">
        <f t="shared" si="2"/>
        <v>0</v>
      </c>
      <c r="O14" s="44">
        <f t="shared" si="2"/>
        <v>0</v>
      </c>
      <c r="P14" s="44">
        <f t="shared" si="2"/>
        <v>-896.70846000000017</v>
      </c>
      <c r="Q14" s="44">
        <f t="shared" si="2"/>
        <v>-896.70846000000017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3.2</v>
      </c>
      <c r="H15" s="45">
        <f>I15</f>
        <v>2.6082000000000001</v>
      </c>
      <c r="I15" s="45">
        <v>2.6082000000000001</v>
      </c>
      <c r="J15" s="45">
        <v>0</v>
      </c>
      <c r="K15" s="45">
        <v>0</v>
      </c>
      <c r="L15" s="45">
        <f>M15+N15</f>
        <v>3.0704500000000001</v>
      </c>
      <c r="M15" s="45">
        <v>3.0704500000000001</v>
      </c>
      <c r="N15" s="45">
        <v>0</v>
      </c>
      <c r="O15" s="45">
        <v>0</v>
      </c>
      <c r="P15" s="45">
        <f>H15-L15</f>
        <v>-0.46225000000000005</v>
      </c>
      <c r="Q15" s="45">
        <f>I15-M15</f>
        <v>-0.46225000000000005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110</v>
      </c>
      <c r="H16" s="45">
        <f>I16</f>
        <v>85.547070000000005</v>
      </c>
      <c r="I16" s="45">
        <v>85.547070000000005</v>
      </c>
      <c r="J16" s="45">
        <v>0</v>
      </c>
      <c r="K16" s="45">
        <v>0</v>
      </c>
      <c r="L16" s="45">
        <f t="shared" ref="L16:L18" si="4">M16+N16</f>
        <v>102.49059</v>
      </c>
      <c r="M16" s="45">
        <v>102.49059</v>
      </c>
      <c r="N16" s="45">
        <v>0</v>
      </c>
      <c r="O16" s="45">
        <v>0</v>
      </c>
      <c r="P16" s="45">
        <f t="shared" ref="P16:S18" si="5">H16-L16</f>
        <v>-16.943519999999992</v>
      </c>
      <c r="Q16" s="45">
        <f t="shared" si="5"/>
        <v>-16.943519999999992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160</v>
      </c>
      <c r="H17" s="45">
        <f t="shared" ref="H17:H18" si="6">I17</f>
        <v>373.40089999999998</v>
      </c>
      <c r="I17" s="45">
        <v>373.40089999999998</v>
      </c>
      <c r="J17" s="45">
        <v>0</v>
      </c>
      <c r="K17" s="45">
        <v>0</v>
      </c>
      <c r="L17" s="45">
        <f t="shared" si="4"/>
        <v>376.06912999999997</v>
      </c>
      <c r="M17" s="45">
        <v>376.06912999999997</v>
      </c>
      <c r="N17" s="45">
        <v>0</v>
      </c>
      <c r="O17" s="45">
        <v>0</v>
      </c>
      <c r="P17" s="45">
        <f t="shared" si="5"/>
        <v>-2.6682299999999941</v>
      </c>
      <c r="Q17" s="45">
        <f t="shared" si="5"/>
        <v>-2.6682299999999941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5360</v>
      </c>
      <c r="H18" s="45">
        <f t="shared" si="6"/>
        <v>5179.0838599999997</v>
      </c>
      <c r="I18" s="45">
        <v>5179.0838599999997</v>
      </c>
      <c r="J18" s="45">
        <v>0</v>
      </c>
      <c r="K18" s="45">
        <v>0</v>
      </c>
      <c r="L18" s="45">
        <f t="shared" si="4"/>
        <v>6055.7183199999999</v>
      </c>
      <c r="M18" s="45">
        <v>6055.7183199999999</v>
      </c>
      <c r="N18" s="45">
        <v>0</v>
      </c>
      <c r="O18" s="45">
        <v>0</v>
      </c>
      <c r="P18" s="45">
        <f t="shared" si="5"/>
        <v>-876.63446000000022</v>
      </c>
      <c r="Q18" s="45">
        <f t="shared" si="5"/>
        <v>-876.63446000000022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4741</v>
      </c>
      <c r="H19" s="44">
        <f t="shared" si="7"/>
        <v>4908.2000600000001</v>
      </c>
      <c r="I19" s="44">
        <f t="shared" si="7"/>
        <v>4908.2000600000001</v>
      </c>
      <c r="J19" s="44">
        <f t="shared" si="7"/>
        <v>0</v>
      </c>
      <c r="K19" s="44">
        <f t="shared" si="7"/>
        <v>0</v>
      </c>
      <c r="L19" s="44">
        <f t="shared" si="7"/>
        <v>3239.9099299999998</v>
      </c>
      <c r="M19" s="44">
        <f t="shared" si="7"/>
        <v>3239.9099299999998</v>
      </c>
      <c r="N19" s="44">
        <f t="shared" si="7"/>
        <v>0</v>
      </c>
      <c r="O19" s="44">
        <f t="shared" si="7"/>
        <v>0</v>
      </c>
      <c r="P19" s="44">
        <f t="shared" si="7"/>
        <v>1668.2901300000003</v>
      </c>
      <c r="Q19" s="44">
        <f t="shared" si="7"/>
        <v>1668.2901300000003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505</v>
      </c>
      <c r="H20" s="45">
        <f>I20</f>
        <v>499.59426000000002</v>
      </c>
      <c r="I20" s="45">
        <v>499.59426000000002</v>
      </c>
      <c r="J20" s="45">
        <v>0</v>
      </c>
      <c r="K20" s="45">
        <v>0</v>
      </c>
      <c r="L20" s="45">
        <f>M20+N20</f>
        <v>409.07261999999997</v>
      </c>
      <c r="M20" s="45">
        <v>409.07261999999997</v>
      </c>
      <c r="N20" s="45">
        <v>0</v>
      </c>
      <c r="O20" s="45">
        <v>0</v>
      </c>
      <c r="P20" s="45">
        <f t="shared" ref="P20:S21" si="8">H20-L20</f>
        <v>90.521640000000048</v>
      </c>
      <c r="Q20" s="45">
        <f t="shared" si="8"/>
        <v>90.521640000000048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4236</v>
      </c>
      <c r="H21" s="45">
        <f>I21</f>
        <v>4408.6058000000003</v>
      </c>
      <c r="I21" s="45">
        <v>4408.6058000000003</v>
      </c>
      <c r="J21" s="45">
        <v>0</v>
      </c>
      <c r="K21" s="45">
        <v>0</v>
      </c>
      <c r="L21" s="45">
        <f>M21+N21</f>
        <v>2830.8373099999999</v>
      </c>
      <c r="M21" s="45">
        <v>2830.8373099999999</v>
      </c>
      <c r="N21" s="45">
        <v>0</v>
      </c>
      <c r="O21" s="45">
        <v>0</v>
      </c>
      <c r="P21" s="45">
        <f t="shared" si="8"/>
        <v>1577.7684900000004</v>
      </c>
      <c r="Q21" s="45">
        <f t="shared" si="8"/>
        <v>1577.7684900000004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56.8</v>
      </c>
      <c r="H25" s="44">
        <f>I25+J25</f>
        <v>203.50886</v>
      </c>
      <c r="I25" s="44">
        <f>I26+I30+I32</f>
        <v>86.013159999999999</v>
      </c>
      <c r="J25" s="44">
        <f>J26+J30+J32</f>
        <v>117.4957</v>
      </c>
      <c r="K25" s="44">
        <f t="shared" si="11"/>
        <v>0</v>
      </c>
      <c r="L25" s="44">
        <f>M25+N25</f>
        <v>192.82479000000001</v>
      </c>
      <c r="M25" s="44">
        <f>M26+M30+M32</f>
        <v>93.63497000000001</v>
      </c>
      <c r="N25" s="44">
        <f t="shared" ref="N25:S25" si="12">N26+N30+N32</f>
        <v>99.189819999999997</v>
      </c>
      <c r="O25" s="44">
        <f t="shared" si="12"/>
        <v>0</v>
      </c>
      <c r="P25" s="44">
        <f>Q25+R25</f>
        <v>10.684069999999991</v>
      </c>
      <c r="Q25" s="44">
        <f>I25-M25</f>
        <v>-7.6218100000000106</v>
      </c>
      <c r="R25" s="44">
        <f t="shared" si="12"/>
        <v>18.305880000000002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56</v>
      </c>
      <c r="H26" s="45">
        <f t="shared" si="13"/>
        <v>86.013159999999999</v>
      </c>
      <c r="I26" s="45">
        <f t="shared" si="13"/>
        <v>86.013159999999999</v>
      </c>
      <c r="J26" s="45">
        <f t="shared" si="13"/>
        <v>0</v>
      </c>
      <c r="K26" s="45">
        <f t="shared" si="13"/>
        <v>0</v>
      </c>
      <c r="L26" s="45">
        <f t="shared" si="13"/>
        <v>90.669000000000011</v>
      </c>
      <c r="M26" s="45">
        <f t="shared" si="13"/>
        <v>90.669000000000011</v>
      </c>
      <c r="N26" s="45">
        <f t="shared" si="13"/>
        <v>0</v>
      </c>
      <c r="O26" s="45">
        <f t="shared" si="13"/>
        <v>0</v>
      </c>
      <c r="P26" s="45">
        <f>H26-L26</f>
        <v>-4.655840000000012</v>
      </c>
      <c r="Q26" s="45">
        <f>I26-M26</f>
        <v>-4.655840000000012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28</v>
      </c>
      <c r="H28" s="45">
        <f>I28</f>
        <v>31.02872</v>
      </c>
      <c r="I28" s="45">
        <v>31.02872</v>
      </c>
      <c r="J28" s="45">
        <v>0</v>
      </c>
      <c r="K28" s="45">
        <v>0</v>
      </c>
      <c r="L28" s="45">
        <f>M28+N28</f>
        <v>36.295000000000002</v>
      </c>
      <c r="M28" s="45">
        <v>36.295000000000002</v>
      </c>
      <c r="N28" s="45">
        <v>0</v>
      </c>
      <c r="O28" s="45">
        <v>0</v>
      </c>
      <c r="P28" s="45">
        <f>H28-L28</f>
        <v>-5.2662800000000018</v>
      </c>
      <c r="Q28" s="45">
        <f>I28-M28</f>
        <v>-5.2662800000000018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28</v>
      </c>
      <c r="H29" s="45">
        <f>I29</f>
        <v>54.984439999999999</v>
      </c>
      <c r="I29" s="45">
        <v>54.984439999999999</v>
      </c>
      <c r="J29" s="45">
        <v>0</v>
      </c>
      <c r="K29" s="45">
        <v>0</v>
      </c>
      <c r="L29" s="45">
        <f>M29+N29</f>
        <v>54.374000000000002</v>
      </c>
      <c r="M29" s="45">
        <v>54.374000000000002</v>
      </c>
      <c r="N29" s="45">
        <v>0</v>
      </c>
      <c r="O29" s="45">
        <v>0</v>
      </c>
      <c r="P29" s="45">
        <f>H29-L29</f>
        <v>0.61043999999999699</v>
      </c>
      <c r="Q29" s="45">
        <f>I29-M29</f>
        <v>0.61043999999999699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0.8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2.96597</v>
      </c>
      <c r="M30" s="45">
        <f t="shared" si="16"/>
        <v>2.96597</v>
      </c>
      <c r="N30" s="45">
        <f t="shared" si="16"/>
        <v>0</v>
      </c>
      <c r="O30" s="45">
        <f t="shared" si="16"/>
        <v>0</v>
      </c>
      <c r="P30" s="45">
        <f t="shared" si="16"/>
        <v>-2.96597</v>
      </c>
      <c r="Q30" s="45">
        <f t="shared" si="16"/>
        <v>-2.96597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0.8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2.96597</v>
      </c>
      <c r="M31" s="45">
        <v>2.96597</v>
      </c>
      <c r="N31" s="45">
        <v>0</v>
      </c>
      <c r="O31" s="45">
        <v>0</v>
      </c>
      <c r="P31" s="45">
        <f>H31-L31</f>
        <v>-2.96597</v>
      </c>
      <c r="Q31" s="45">
        <f>I31-M31</f>
        <v>-2.96597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117.4957</v>
      </c>
      <c r="I32" s="44">
        <f t="shared" si="17"/>
        <v>0</v>
      </c>
      <c r="J32" s="44">
        <f t="shared" si="17"/>
        <v>117.4957</v>
      </c>
      <c r="K32" s="44">
        <f t="shared" si="17"/>
        <v>0</v>
      </c>
      <c r="L32" s="44">
        <f t="shared" si="17"/>
        <v>99.189819999999997</v>
      </c>
      <c r="M32" s="44">
        <f t="shared" si="17"/>
        <v>0</v>
      </c>
      <c r="N32" s="44">
        <f t="shared" si="17"/>
        <v>99.189819999999997</v>
      </c>
      <c r="O32" s="44">
        <f t="shared" si="17"/>
        <v>0</v>
      </c>
      <c r="P32" s="44">
        <f t="shared" si="17"/>
        <v>18.305880000000002</v>
      </c>
      <c r="Q32" s="44">
        <f t="shared" si="17"/>
        <v>0</v>
      </c>
      <c r="R32" s="44">
        <f t="shared" si="17"/>
        <v>18.305880000000002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117.4957</v>
      </c>
      <c r="I33" s="45">
        <v>0</v>
      </c>
      <c r="J33" s="45">
        <v>117.4957</v>
      </c>
      <c r="K33" s="45">
        <v>0</v>
      </c>
      <c r="L33" s="45">
        <f>M33+N33</f>
        <v>99.189819999999997</v>
      </c>
      <c r="M33" s="45">
        <v>0</v>
      </c>
      <c r="N33" s="45">
        <v>99.189819999999997</v>
      </c>
      <c r="O33" s="45">
        <v>0</v>
      </c>
      <c r="P33" s="45">
        <f>Q33+R33</f>
        <v>18.305880000000002</v>
      </c>
      <c r="Q33" s="45">
        <f t="shared" ref="Q33:S34" si="18">I33-M33</f>
        <v>0</v>
      </c>
      <c r="R33" s="45">
        <f t="shared" si="18"/>
        <v>18.305880000000002</v>
      </c>
      <c r="S33" s="45">
        <f t="shared" si="18"/>
        <v>0</v>
      </c>
    </row>
    <row r="34" spans="1:20" ht="54" hidden="1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0</v>
      </c>
      <c r="I34" s="45">
        <v>0</v>
      </c>
      <c r="J34" s="45">
        <v>0</v>
      </c>
      <c r="K34" s="45">
        <v>0</v>
      </c>
      <c r="L34" s="45">
        <f>M34+N34</f>
        <v>0</v>
      </c>
      <c r="M34" s="45">
        <v>0</v>
      </c>
      <c r="N34" s="45">
        <v>0</v>
      </c>
      <c r="O34" s="45">
        <v>0</v>
      </c>
      <c r="P34" s="45">
        <f>Q34+R34</f>
        <v>0</v>
      </c>
      <c r="Q34" s="45">
        <f t="shared" si="18"/>
        <v>0</v>
      </c>
      <c r="R34" s="45">
        <f t="shared" si="18"/>
        <v>0</v>
      </c>
      <c r="S34" s="45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65" t="s">
        <v>62</v>
      </c>
      <c r="B38" s="65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10431</v>
      </c>
      <c r="H38" s="44">
        <f>I38+J38</f>
        <v>10752.34895</v>
      </c>
      <c r="I38" s="44">
        <f>I11+I25+I35</f>
        <v>10634.85325</v>
      </c>
      <c r="J38" s="44">
        <f>J11+J25</f>
        <v>117.4957</v>
      </c>
      <c r="K38" s="44">
        <f t="shared" ref="K38:S38" si="21">K11+K25+K35</f>
        <v>0</v>
      </c>
      <c r="L38" s="44">
        <f t="shared" si="21"/>
        <v>9970.0832100000007</v>
      </c>
      <c r="M38" s="44">
        <f t="shared" si="21"/>
        <v>9870.8933899999993</v>
      </c>
      <c r="N38" s="44">
        <f t="shared" si="21"/>
        <v>99.189819999999997</v>
      </c>
      <c r="O38" s="44">
        <f t="shared" si="21"/>
        <v>0</v>
      </c>
      <c r="P38" s="44">
        <f t="shared" si="21"/>
        <v>782.26574000000016</v>
      </c>
      <c r="Q38" s="44">
        <f t="shared" si="21"/>
        <v>763.95986000000016</v>
      </c>
      <c r="R38" s="44">
        <f t="shared" si="21"/>
        <v>18.305880000000002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7873.1</v>
      </c>
      <c r="H39" s="44">
        <f t="shared" ref="H39" si="22">H40+H41+H42+H43</f>
        <v>7873.1</v>
      </c>
      <c r="I39" s="44">
        <f t="shared" ref="I39" si="23">I40+I41+I42+I43</f>
        <v>7873.1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6638</v>
      </c>
      <c r="M39" s="44">
        <f t="shared" ref="M39" si="27">M40+M41+M42+M43</f>
        <v>6638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1235.1000000000004</v>
      </c>
      <c r="Q39" s="44">
        <f>Q40+Q41+Q42+Q43</f>
        <v>1235.1000000000004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7873.1</v>
      </c>
      <c r="H40" s="45">
        <f>I40</f>
        <v>7873.1</v>
      </c>
      <c r="I40" s="45">
        <v>7873.1</v>
      </c>
      <c r="J40" s="45">
        <v>0</v>
      </c>
      <c r="K40" s="45">
        <v>0</v>
      </c>
      <c r="L40" s="45">
        <f>M40+N40</f>
        <v>6638</v>
      </c>
      <c r="M40" s="45">
        <v>6638</v>
      </c>
      <c r="N40" s="45">
        <v>0</v>
      </c>
      <c r="O40" s="45">
        <v>0</v>
      </c>
      <c r="P40" s="45">
        <f t="shared" ref="P40:Q43" si="30">H40-L40</f>
        <v>1235.1000000000004</v>
      </c>
      <c r="Q40" s="45">
        <f t="shared" si="30"/>
        <v>1235.1000000000004</v>
      </c>
      <c r="R40" s="45">
        <v>0</v>
      </c>
      <c r="S40" s="45">
        <v>0</v>
      </c>
    </row>
    <row r="41" spans="1:20" ht="94.8" customHeight="1" x14ac:dyDescent="0.3">
      <c r="A41" s="9">
        <v>41053400</v>
      </c>
      <c r="B41" s="10" t="s">
        <v>145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66" t="s">
        <v>108</v>
      </c>
      <c r="B44" s="66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18304.099999999999</v>
      </c>
      <c r="H44" s="57">
        <f t="shared" si="33"/>
        <v>18625.448949999998</v>
      </c>
      <c r="I44" s="57">
        <f t="shared" si="33"/>
        <v>18507.953249999999</v>
      </c>
      <c r="J44" s="57">
        <f t="shared" si="33"/>
        <v>117.4957</v>
      </c>
      <c r="K44" s="46">
        <f t="shared" si="33"/>
        <v>0</v>
      </c>
      <c r="L44" s="46">
        <f t="shared" si="33"/>
        <v>16608.083210000001</v>
      </c>
      <c r="M44" s="46">
        <f t="shared" si="33"/>
        <v>16508.893389999997</v>
      </c>
      <c r="N44" s="46">
        <f t="shared" si="33"/>
        <v>99.189819999999997</v>
      </c>
      <c r="O44" s="46">
        <f t="shared" si="33"/>
        <v>0</v>
      </c>
      <c r="P44" s="46">
        <f t="shared" si="33"/>
        <v>2017.3657400000006</v>
      </c>
      <c r="Q44" s="46">
        <f t="shared" si="33"/>
        <v>1999.0598600000005</v>
      </c>
      <c r="R44" s="46">
        <f t="shared" si="33"/>
        <v>18.305880000000002</v>
      </c>
      <c r="S44" s="46">
        <f t="shared" si="33"/>
        <v>0</v>
      </c>
    </row>
    <row r="45" spans="1:20" ht="30" customHeight="1" x14ac:dyDescent="0.3">
      <c r="A45" s="13"/>
      <c r="B45" s="67" t="s">
        <v>107</v>
      </c>
      <c r="C45" s="6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5634.1239999999998</v>
      </c>
      <c r="H46" s="47">
        <f t="shared" ref="H46" si="35">H47+H48</f>
        <v>5634.1219499999997</v>
      </c>
      <c r="I46" s="47">
        <f t="shared" ref="I46" si="36">I47+I48</f>
        <v>5634.1219499999997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5665.6724299999996</v>
      </c>
      <c r="M46" s="47">
        <f t="shared" ref="M46" si="40">M47+M48</f>
        <v>5665.6724299999996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-31.550480000000064</v>
      </c>
      <c r="Q46" s="47">
        <f t="shared" ref="Q46" si="44">Q47+Q48</f>
        <v>-31.550480000000064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5534.3239999999996</v>
      </c>
      <c r="H47" s="48">
        <f>I47+J47</f>
        <v>5534.3219499999996</v>
      </c>
      <c r="I47" s="48">
        <v>5534.3219499999996</v>
      </c>
      <c r="J47" s="48">
        <v>0</v>
      </c>
      <c r="K47" s="48">
        <v>0</v>
      </c>
      <c r="L47" s="48">
        <f>M47+N47</f>
        <v>5665.6724299999996</v>
      </c>
      <c r="M47" s="48">
        <v>5665.6724299999996</v>
      </c>
      <c r="N47" s="48">
        <v>0</v>
      </c>
      <c r="O47" s="48">
        <v>0</v>
      </c>
      <c r="P47" s="48">
        <f>Q47+R47</f>
        <v>-131.35048000000006</v>
      </c>
      <c r="Q47" s="48">
        <f t="shared" ref="Q47:S48" si="48">I47-M47</f>
        <v>-131.35048000000006</v>
      </c>
      <c r="R47" s="48">
        <f t="shared" si="48"/>
        <v>0</v>
      </c>
      <c r="S47" s="48">
        <f t="shared" si="48"/>
        <v>0</v>
      </c>
      <c r="T47" s="50"/>
    </row>
    <row r="48" spans="1:20" ht="87" customHeight="1" x14ac:dyDescent="0.3">
      <c r="A48" s="43" t="s">
        <v>146</v>
      </c>
      <c r="B48" s="10" t="s">
        <v>147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99.8</v>
      </c>
      <c r="H48" s="48">
        <f>I48+J48</f>
        <v>99.8</v>
      </c>
      <c r="I48" s="48">
        <v>99.8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99.8</v>
      </c>
      <c r="Q48" s="48">
        <f t="shared" si="48"/>
        <v>99.8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2604.1249999999995</v>
      </c>
      <c r="H49" s="47">
        <f t="shared" si="50"/>
        <v>2698.6401900000001</v>
      </c>
      <c r="I49" s="47">
        <f t="shared" si="50"/>
        <v>2604.1084799999999</v>
      </c>
      <c r="J49" s="47">
        <f t="shared" si="50"/>
        <v>94.531710000000004</v>
      </c>
      <c r="K49" s="47">
        <f t="shared" si="50"/>
        <v>0</v>
      </c>
      <c r="L49" s="47">
        <f t="shared" si="50"/>
        <v>3225.4715500000002</v>
      </c>
      <c r="M49" s="47">
        <f t="shared" si="50"/>
        <v>3092.7766500000002</v>
      </c>
      <c r="N49" s="47">
        <f t="shared" si="50"/>
        <v>132.69489999999999</v>
      </c>
      <c r="O49" s="47">
        <f t="shared" si="50"/>
        <v>0</v>
      </c>
      <c r="P49" s="47">
        <f t="shared" si="50"/>
        <v>-526.83135999999979</v>
      </c>
      <c r="Q49" s="47">
        <f t="shared" ref="Q49:S88" si="51">I49-M49</f>
        <v>-488.66817000000037</v>
      </c>
      <c r="R49" s="47">
        <f t="shared" si="51"/>
        <v>-38.163189999999986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2562.3869999999997</v>
      </c>
      <c r="H50" s="47">
        <f t="shared" si="52"/>
        <v>2656.9021900000002</v>
      </c>
      <c r="I50" s="47">
        <f t="shared" si="52"/>
        <v>2562.37048</v>
      </c>
      <c r="J50" s="47">
        <f t="shared" si="52"/>
        <v>94.531710000000004</v>
      </c>
      <c r="K50" s="47">
        <f t="shared" si="52"/>
        <v>0</v>
      </c>
      <c r="L50" s="47">
        <f t="shared" si="52"/>
        <v>3191.7435500000001</v>
      </c>
      <c r="M50" s="47">
        <f t="shared" si="52"/>
        <v>3059.0486500000002</v>
      </c>
      <c r="N50" s="47">
        <f t="shared" si="52"/>
        <v>132.69489999999999</v>
      </c>
      <c r="O50" s="47">
        <f t="shared" si="52"/>
        <v>0</v>
      </c>
      <c r="P50" s="47">
        <f t="shared" si="52"/>
        <v>-534.84135999999978</v>
      </c>
      <c r="Q50" s="47">
        <f t="shared" si="51"/>
        <v>-496.67817000000014</v>
      </c>
      <c r="R50" s="47">
        <f t="shared" si="51"/>
        <v>-38.163189999999986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2147.5219999999999</v>
      </c>
      <c r="H51" s="48">
        <f t="shared" ref="H51:H56" si="53">I51+J51</f>
        <v>2242.0392500000003</v>
      </c>
      <c r="I51" s="48">
        <v>2147.5075400000001</v>
      </c>
      <c r="J51" s="48">
        <v>94.531710000000004</v>
      </c>
      <c r="K51" s="48">
        <v>0</v>
      </c>
      <c r="L51" s="48">
        <f t="shared" ref="L51:L56" si="54">M51+N51</f>
        <v>2665.2519600000001</v>
      </c>
      <c r="M51" s="48">
        <v>2575.45496</v>
      </c>
      <c r="N51" s="48">
        <v>89.796999999999997</v>
      </c>
      <c r="O51" s="48">
        <v>0</v>
      </c>
      <c r="P51" s="48">
        <f>H51-L51</f>
        <v>-423.21270999999979</v>
      </c>
      <c r="Q51" s="48">
        <f t="shared" si="51"/>
        <v>-427.94741999999997</v>
      </c>
      <c r="R51" s="48">
        <f t="shared" si="51"/>
        <v>4.7347100000000069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414.86500000000001</v>
      </c>
      <c r="H52" s="48">
        <f t="shared" si="53"/>
        <v>414.86293999999998</v>
      </c>
      <c r="I52" s="48">
        <v>414.86293999999998</v>
      </c>
      <c r="J52" s="48">
        <v>0</v>
      </c>
      <c r="K52" s="48">
        <v>0</v>
      </c>
      <c r="L52" s="48">
        <f t="shared" si="54"/>
        <v>526.49158999999997</v>
      </c>
      <c r="M52" s="48">
        <v>483.59368999999998</v>
      </c>
      <c r="N52" s="48">
        <v>42.8979</v>
      </c>
      <c r="O52" s="48">
        <v>0</v>
      </c>
      <c r="P52" s="48">
        <f>Q52+R52</f>
        <v>-111.62864999999999</v>
      </c>
      <c r="Q52" s="48">
        <f t="shared" si="51"/>
        <v>-68.73075</v>
      </c>
      <c r="R52" s="48">
        <f t="shared" si="51"/>
        <v>-42.8979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41.738</v>
      </c>
      <c r="H59" s="47">
        <f t="shared" si="60"/>
        <v>41.738</v>
      </c>
      <c r="I59" s="47">
        <f t="shared" si="60"/>
        <v>41.738</v>
      </c>
      <c r="J59" s="47">
        <f t="shared" si="60"/>
        <v>0</v>
      </c>
      <c r="K59" s="47">
        <f t="shared" si="60"/>
        <v>0</v>
      </c>
      <c r="L59" s="47">
        <f t="shared" si="60"/>
        <v>33.728000000000002</v>
      </c>
      <c r="M59" s="47">
        <f t="shared" si="60"/>
        <v>33.728000000000002</v>
      </c>
      <c r="N59" s="47">
        <f t="shared" si="60"/>
        <v>0</v>
      </c>
      <c r="O59" s="47">
        <f t="shared" si="60"/>
        <v>0</v>
      </c>
      <c r="P59" s="47">
        <f t="shared" si="60"/>
        <v>8.009999999999998</v>
      </c>
      <c r="Q59" s="47">
        <f t="shared" si="60"/>
        <v>8.009999999999998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151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151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41.738</v>
      </c>
      <c r="H61" s="48">
        <f>I61+J61</f>
        <v>41.738</v>
      </c>
      <c r="I61" s="48">
        <v>41.738</v>
      </c>
      <c r="J61" s="48">
        <v>0</v>
      </c>
      <c r="K61" s="48">
        <v>0</v>
      </c>
      <c r="L61" s="48">
        <f>M61+N61</f>
        <v>33.728000000000002</v>
      </c>
      <c r="M61" s="48">
        <v>33.728000000000002</v>
      </c>
      <c r="N61" s="48">
        <v>0</v>
      </c>
      <c r="O61" s="48">
        <v>0</v>
      </c>
      <c r="P61" s="48">
        <f>Q61+R61</f>
        <v>8.009999999999998</v>
      </c>
      <c r="Q61" s="48">
        <f t="shared" si="51"/>
        <v>8.009999999999998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0</v>
      </c>
      <c r="H62" s="48">
        <f t="shared" si="61"/>
        <v>0</v>
      </c>
      <c r="I62" s="48">
        <f t="shared" si="61"/>
        <v>0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0</v>
      </c>
      <c r="Q62" s="48">
        <f t="shared" si="51"/>
        <v>0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0</v>
      </c>
      <c r="H63" s="47">
        <f t="shared" si="61"/>
        <v>0</v>
      </c>
      <c r="I63" s="47">
        <f>I64</f>
        <v>0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0</v>
      </c>
      <c r="Q63" s="47">
        <f t="shared" si="51"/>
        <v>0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0</v>
      </c>
      <c r="H64" s="48">
        <f>I64+J64</f>
        <v>0</v>
      </c>
      <c r="I64" s="48">
        <v>0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0</v>
      </c>
      <c r="Q64" s="48">
        <f t="shared" si="51"/>
        <v>0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21.8" customHeight="1" x14ac:dyDescent="0.3">
      <c r="A67" s="19" t="s">
        <v>99</v>
      </c>
      <c r="B67" s="20" t="s">
        <v>150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25</v>
      </c>
      <c r="H68" s="47">
        <f t="shared" si="63"/>
        <v>0</v>
      </c>
      <c r="I68" s="47">
        <f t="shared" si="63"/>
        <v>0</v>
      </c>
      <c r="J68" s="47">
        <f t="shared" si="63"/>
        <v>0</v>
      </c>
      <c r="K68" s="47">
        <f t="shared" si="63"/>
        <v>0</v>
      </c>
      <c r="L68" s="47">
        <f t="shared" si="63"/>
        <v>380.54365999999999</v>
      </c>
      <c r="M68" s="47">
        <f t="shared" si="63"/>
        <v>380.54365999999999</v>
      </c>
      <c r="N68" s="47">
        <f t="shared" si="63"/>
        <v>0</v>
      </c>
      <c r="O68" s="47">
        <f t="shared" si="63"/>
        <v>0</v>
      </c>
      <c r="P68" s="47">
        <f>P69+P71+P72+P74+P75+P76</f>
        <v>-380.54365999999999</v>
      </c>
      <c r="Q68" s="47">
        <f t="shared" ref="Q68:S68" si="64">Q69+Q71+Q74+Q75+Q76</f>
        <v>-380.54365999999999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25</v>
      </c>
      <c r="H71" s="47">
        <f>I71+J71</f>
        <v>0</v>
      </c>
      <c r="I71" s="47">
        <v>0</v>
      </c>
      <c r="J71" s="47">
        <v>0</v>
      </c>
      <c r="K71" s="47">
        <v>0</v>
      </c>
      <c r="L71" s="47">
        <f>M71+N71</f>
        <v>380.54365999999999</v>
      </c>
      <c r="M71" s="47">
        <v>380.54365999999999</v>
      </c>
      <c r="N71" s="47">
        <v>0</v>
      </c>
      <c r="O71" s="47">
        <v>0</v>
      </c>
      <c r="P71" s="47">
        <f>Q71+R71</f>
        <v>-380.54365999999999</v>
      </c>
      <c r="Q71" s="47">
        <f t="shared" si="51"/>
        <v>-380.54365999999999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2.75</v>
      </c>
      <c r="H77" s="47">
        <f>I77+J77</f>
        <v>2.75</v>
      </c>
      <c r="I77" s="47">
        <f>I78+I80</f>
        <v>2.75</v>
      </c>
      <c r="J77" s="47">
        <f t="shared" ref="J77:K77" si="70">J78+J80</f>
        <v>0</v>
      </c>
      <c r="K77" s="47">
        <f t="shared" si="70"/>
        <v>0</v>
      </c>
      <c r="L77" s="47">
        <f>M77+N77</f>
        <v>2.5299999999999998</v>
      </c>
      <c r="M77" s="47">
        <f>M78+M80</f>
        <v>2.5299999999999998</v>
      </c>
      <c r="N77" s="47">
        <f t="shared" ref="N77:O77" si="71">N78+N80</f>
        <v>0</v>
      </c>
      <c r="O77" s="47">
        <f t="shared" si="71"/>
        <v>0</v>
      </c>
      <c r="P77" s="47">
        <f>Q77+R77</f>
        <v>0.2200000000000002</v>
      </c>
      <c r="Q77" s="47">
        <f t="shared" si="51"/>
        <v>0.2200000000000002</v>
      </c>
      <c r="R77" s="47">
        <f t="shared" si="51"/>
        <v>0</v>
      </c>
      <c r="S77" s="47">
        <f t="shared" si="51"/>
        <v>0</v>
      </c>
      <c r="T77" s="51"/>
    </row>
    <row r="78" spans="1:20" ht="94.8" customHeight="1" x14ac:dyDescent="0.3">
      <c r="A78" s="19">
        <v>7300</v>
      </c>
      <c r="B78" s="20" t="s">
        <v>148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149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45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2.75</v>
      </c>
      <c r="H80" s="48">
        <f t="shared" si="74"/>
        <v>2.75</v>
      </c>
      <c r="I80" s="48">
        <f t="shared" si="74"/>
        <v>2.75</v>
      </c>
      <c r="J80" s="48">
        <f t="shared" si="74"/>
        <v>0</v>
      </c>
      <c r="K80" s="48">
        <f t="shared" si="74"/>
        <v>0</v>
      </c>
      <c r="L80" s="48">
        <f t="shared" si="74"/>
        <v>2.5299999999999998</v>
      </c>
      <c r="M80" s="48">
        <f t="shared" si="74"/>
        <v>2.5299999999999998</v>
      </c>
      <c r="N80" s="48">
        <f t="shared" si="74"/>
        <v>0</v>
      </c>
      <c r="O80" s="48">
        <f t="shared" si="74"/>
        <v>0</v>
      </c>
      <c r="P80" s="48">
        <f>P81+P82</f>
        <v>0.2200000000000002</v>
      </c>
      <c r="Q80" s="48">
        <f t="shared" si="51"/>
        <v>0.2200000000000002</v>
      </c>
      <c r="R80" s="48">
        <f t="shared" si="51"/>
        <v>0</v>
      </c>
      <c r="S80" s="48">
        <f t="shared" si="51"/>
        <v>0</v>
      </c>
      <c r="T80" s="51"/>
    </row>
    <row r="81" spans="1:20" ht="46.2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0</v>
      </c>
      <c r="H81" s="48">
        <f>I81+J81</f>
        <v>0</v>
      </c>
      <c r="I81" s="48">
        <v>0</v>
      </c>
      <c r="J81" s="48">
        <v>0</v>
      </c>
      <c r="K81" s="48">
        <v>0</v>
      </c>
      <c r="L81" s="48">
        <f>M81+N81</f>
        <v>0</v>
      </c>
      <c r="M81" s="48">
        <v>0</v>
      </c>
      <c r="N81" s="48">
        <v>0</v>
      </c>
      <c r="O81" s="48">
        <v>0</v>
      </c>
      <c r="P81" s="48">
        <f>Q81+R81</f>
        <v>0</v>
      </c>
      <c r="Q81" s="48">
        <f t="shared" si="51"/>
        <v>0</v>
      </c>
      <c r="R81" s="48">
        <f t="shared" si="51"/>
        <v>0</v>
      </c>
      <c r="S81" s="48">
        <f t="shared" si="51"/>
        <v>0</v>
      </c>
      <c r="T81" s="51"/>
    </row>
    <row r="82" spans="1:20" ht="48.6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2.75</v>
      </c>
      <c r="H82" s="48">
        <f>I82+J82</f>
        <v>2.75</v>
      </c>
      <c r="I82" s="48">
        <v>2.75</v>
      </c>
      <c r="J82" s="48">
        <v>0</v>
      </c>
      <c r="K82" s="48">
        <v>0</v>
      </c>
      <c r="L82" s="48">
        <f>M82+N82</f>
        <v>2.5299999999999998</v>
      </c>
      <c r="M82" s="48">
        <v>2.5299999999999998</v>
      </c>
      <c r="N82" s="48">
        <v>0</v>
      </c>
      <c r="O82" s="48">
        <v>0</v>
      </c>
      <c r="P82" s="48">
        <f>Q82+R82</f>
        <v>0.2200000000000002</v>
      </c>
      <c r="Q82" s="48">
        <f t="shared" si="51"/>
        <v>0.2200000000000002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0</v>
      </c>
      <c r="H83" s="47">
        <f t="shared" si="78"/>
        <v>0</v>
      </c>
      <c r="I83" s="47">
        <f t="shared" si="78"/>
        <v>0</v>
      </c>
      <c r="J83" s="47">
        <f t="shared" si="78"/>
        <v>0</v>
      </c>
      <c r="K83" s="47">
        <f t="shared" si="78"/>
        <v>0</v>
      </c>
      <c r="L83" s="47">
        <f t="shared" si="78"/>
        <v>0</v>
      </c>
      <c r="M83" s="47">
        <f t="shared" si="78"/>
        <v>0</v>
      </c>
      <c r="N83" s="47">
        <f t="shared" si="78"/>
        <v>0</v>
      </c>
      <c r="O83" s="47">
        <f t="shared" si="78"/>
        <v>0</v>
      </c>
      <c r="P83" s="47">
        <f>P84+P86</f>
        <v>0</v>
      </c>
      <c r="Q83" s="47">
        <f t="shared" si="51"/>
        <v>0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0</v>
      </c>
      <c r="H84" s="48">
        <f t="shared" si="79"/>
        <v>0</v>
      </c>
      <c r="I84" s="48">
        <f t="shared" si="79"/>
        <v>0</v>
      </c>
      <c r="J84" s="48">
        <f t="shared" si="79"/>
        <v>0</v>
      </c>
      <c r="K84" s="48">
        <f t="shared" si="79"/>
        <v>0</v>
      </c>
      <c r="L84" s="48">
        <f t="shared" si="79"/>
        <v>0</v>
      </c>
      <c r="M84" s="48">
        <f>M85</f>
        <v>0</v>
      </c>
      <c r="N84" s="48">
        <f t="shared" si="79"/>
        <v>0</v>
      </c>
      <c r="O84" s="48">
        <f t="shared" si="79"/>
        <v>0</v>
      </c>
      <c r="P84" s="48">
        <f>P85</f>
        <v>0</v>
      </c>
      <c r="Q84" s="48">
        <f t="shared" si="51"/>
        <v>0</v>
      </c>
      <c r="R84" s="48">
        <f t="shared" si="51"/>
        <v>0</v>
      </c>
      <c r="S84" s="48">
        <f t="shared" si="51"/>
        <v>0</v>
      </c>
      <c r="T84" s="51"/>
    </row>
    <row r="85" spans="1:20" ht="60.6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0</v>
      </c>
      <c r="H85" s="48">
        <f>I85+J85</f>
        <v>0</v>
      </c>
      <c r="I85" s="48">
        <v>0</v>
      </c>
      <c r="J85" s="48">
        <v>0</v>
      </c>
      <c r="K85" s="48">
        <v>0</v>
      </c>
      <c r="L85" s="48">
        <f>M85+N85</f>
        <v>0</v>
      </c>
      <c r="M85" s="48">
        <v>0</v>
      </c>
      <c r="N85" s="48">
        <v>0</v>
      </c>
      <c r="O85" s="48">
        <v>0</v>
      </c>
      <c r="P85" s="48">
        <f>Q85+R85</f>
        <v>0</v>
      </c>
      <c r="Q85" s="48">
        <f t="shared" si="51"/>
        <v>0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43.2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69" t="s">
        <v>114</v>
      </c>
      <c r="B88" s="70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8265.9989999999998</v>
      </c>
      <c r="H88" s="53">
        <f>H46+H49+H62+H65+H68+H77+H83</f>
        <v>8335.5121399999989</v>
      </c>
      <c r="I88" s="53">
        <f>I46+I49+I62+I65+I68+I77+I83</f>
        <v>8240.9804299999996</v>
      </c>
      <c r="J88" s="53">
        <f t="shared" ref="J88:N88" si="82">J46+J49+J62+J65+J68+J77+J83</f>
        <v>94.531710000000004</v>
      </c>
      <c r="K88" s="53">
        <f t="shared" si="82"/>
        <v>0</v>
      </c>
      <c r="L88" s="53">
        <f t="shared" si="82"/>
        <v>9281.2066400000003</v>
      </c>
      <c r="M88" s="53">
        <f t="shared" si="82"/>
        <v>9148.5117399999999</v>
      </c>
      <c r="N88" s="53">
        <f t="shared" si="82"/>
        <v>132.69489999999999</v>
      </c>
      <c r="O88" s="53">
        <f>O46+O49+O62+O65+O68+O77+O83</f>
        <v>0</v>
      </c>
      <c r="P88" s="53">
        <f>P46+P49+P62+P65+P68+P77+P83</f>
        <v>-945.69449999999983</v>
      </c>
      <c r="Q88" s="53">
        <f t="shared" si="51"/>
        <v>-907.5313100000003</v>
      </c>
      <c r="R88" s="53">
        <f t="shared" si="51"/>
        <v>-38.163189999999986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152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8:B88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01.02.2026</vt:lpstr>
      <vt:lpstr>'01.02.2026'!Заголовки_для_печати</vt:lpstr>
      <vt:lpstr>'01.02.2026'!Область_печати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2026-02-05T14:35:48Z</cp:lastPrinted>
  <dcterms:created xsi:type="dcterms:W3CDTF">2024-09-04T12:34:03Z</dcterms:created>
  <dcterms:modified xsi:type="dcterms:W3CDTF">2026-02-06T12:32:59Z</dcterms:modified>
</cp:coreProperties>
</file>