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0" yWindow="0" windowWidth="23040" windowHeight="9204"/>
  </bookViews>
  <sheets>
    <sheet name="01.03.2025" sheetId="6" r:id="rId1"/>
    <sheet name="01.02.2025" sheetId="5" r:id="rId2"/>
  </sheets>
  <definedNames>
    <definedName name="_xlnm.Print_Titles" localSheetId="1">'01.02.2025'!$4:$9</definedName>
    <definedName name="_xlnm.Print_Titles" localSheetId="0">'01.03.2025'!$4:$9</definedName>
    <definedName name="_xlnm.Print_Area" localSheetId="1">'01.02.2025'!$A$1:$S$90</definedName>
    <definedName name="_xlnm.Print_Area" localSheetId="0">'01.03.2025'!$A$1:$S$91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9" i="6" l="1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/>
  <c r="L52" i="6"/>
  <c r="H52" i="6"/>
  <c r="C52" i="6"/>
  <c r="E44" i="6"/>
  <c r="R84" i="6"/>
  <c r="M84" i="6"/>
  <c r="I84" i="6"/>
  <c r="D84" i="6"/>
  <c r="T83" i="6"/>
  <c r="S83" i="6"/>
  <c r="R83" i="6"/>
  <c r="Q83" i="6"/>
  <c r="M83" i="6"/>
  <c r="I83" i="6"/>
  <c r="D83" i="6"/>
  <c r="T82" i="6"/>
  <c r="S82" i="6"/>
  <c r="R82" i="6"/>
  <c r="M82" i="6"/>
  <c r="Q82" i="6" s="1"/>
  <c r="I82" i="6"/>
  <c r="D82" i="6"/>
  <c r="P81" i="6"/>
  <c r="O81" i="6"/>
  <c r="N81" i="6"/>
  <c r="M81" i="6" s="1"/>
  <c r="L81" i="6"/>
  <c r="T81" i="6" s="1"/>
  <c r="K81" i="6"/>
  <c r="S81" i="6" s="1"/>
  <c r="J81" i="6"/>
  <c r="R81" i="6" s="1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H74" i="6"/>
  <c r="H73" i="6" s="1"/>
  <c r="C75" i="6"/>
  <c r="O74" i="6"/>
  <c r="O73" i="6" s="1"/>
  <c r="N74" i="6"/>
  <c r="M74" i="6"/>
  <c r="L74" i="6"/>
  <c r="L73" i="6" s="1"/>
  <c r="K74" i="6"/>
  <c r="S74" i="6" s="1"/>
  <c r="J74" i="6"/>
  <c r="R74" i="6" s="1"/>
  <c r="I74" i="6"/>
  <c r="Q74" i="6" s="1"/>
  <c r="G74" i="6"/>
  <c r="G73" i="6" s="1"/>
  <c r="F74" i="6"/>
  <c r="E74" i="6"/>
  <c r="D74" i="6"/>
  <c r="C74" i="6" s="1"/>
  <c r="N73" i="6"/>
  <c r="M73" i="6"/>
  <c r="K73" i="6"/>
  <c r="S73" i="6" s="1"/>
  <c r="J73" i="6"/>
  <c r="R73" i="6" s="1"/>
  <c r="F73" i="6"/>
  <c r="E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S70" i="6" s="1"/>
  <c r="J70" i="6"/>
  <c r="R70" i="6" s="1"/>
  <c r="I70" i="6"/>
  <c r="G70" i="6"/>
  <c r="G69" i="6" s="1"/>
  <c r="F70" i="6"/>
  <c r="E70" i="6"/>
  <c r="D70" i="6"/>
  <c r="C70" i="6" s="1"/>
  <c r="N69" i="6"/>
  <c r="K69" i="6"/>
  <c r="J69" i="6"/>
  <c r="R69" i="6" s="1"/>
  <c r="F69" i="6"/>
  <c r="E69" i="6"/>
  <c r="S68" i="6"/>
  <c r="R68" i="6"/>
  <c r="Q68" i="6"/>
  <c r="L68" i="6"/>
  <c r="H68" i="6"/>
  <c r="C68" i="6"/>
  <c r="S67" i="6"/>
  <c r="R67" i="6"/>
  <c r="Q67" i="6"/>
  <c r="P67" i="6" s="1"/>
  <c r="P66" i="6" s="1"/>
  <c r="L67" i="6"/>
  <c r="H67" i="6"/>
  <c r="H66" i="6" s="1"/>
  <c r="C67" i="6"/>
  <c r="O66" i="6"/>
  <c r="N66" i="6"/>
  <c r="M66" i="6"/>
  <c r="L66" i="6"/>
  <c r="K66" i="6"/>
  <c r="S66" i="6" s="1"/>
  <c r="J66" i="6"/>
  <c r="R66" i="6" s="1"/>
  <c r="I66" i="6"/>
  <c r="Q66" i="6" s="1"/>
  <c r="G66" i="6"/>
  <c r="F66" i="6"/>
  <c r="E66" i="6"/>
  <c r="D66" i="6"/>
  <c r="C66" i="6" s="1"/>
  <c r="S65" i="6"/>
  <c r="R65" i="6"/>
  <c r="Q65" i="6"/>
  <c r="P65" i="6" s="1"/>
  <c r="L65" i="6"/>
  <c r="H65" i="6"/>
  <c r="H64" i="6" s="1"/>
  <c r="C65" i="6"/>
  <c r="O64" i="6"/>
  <c r="N64" i="6"/>
  <c r="M64" i="6"/>
  <c r="L64" i="6"/>
  <c r="K64" i="6"/>
  <c r="S64" i="6" s="1"/>
  <c r="J64" i="6"/>
  <c r="R64" i="6" s="1"/>
  <c r="I64" i="6"/>
  <c r="Q64" i="6" s="1"/>
  <c r="G64" i="6"/>
  <c r="F64" i="6"/>
  <c r="E64" i="6"/>
  <c r="D64" i="6"/>
  <c r="C64" i="6" s="1"/>
  <c r="S63" i="6"/>
  <c r="R63" i="6"/>
  <c r="Q63" i="6"/>
  <c r="P63" i="6"/>
  <c r="P62" i="6" s="1"/>
  <c r="P61" i="6" s="1"/>
  <c r="L63" i="6"/>
  <c r="H63" i="6"/>
  <c r="H62" i="6" s="1"/>
  <c r="H61" i="6" s="1"/>
  <c r="C63" i="6"/>
  <c r="O62" i="6"/>
  <c r="O61" i="6" s="1"/>
  <c r="N62" i="6"/>
  <c r="M62" i="6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D62" i="6"/>
  <c r="C62" i="6" s="1"/>
  <c r="N61" i="6"/>
  <c r="M61" i="6"/>
  <c r="K61" i="6"/>
  <c r="J61" i="6"/>
  <c r="R61" i="6" s="1"/>
  <c r="F61" i="6"/>
  <c r="E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G59" i="6"/>
  <c r="F59" i="6"/>
  <c r="E59" i="6"/>
  <c r="E58" i="6" s="1"/>
  <c r="D59" i="6"/>
  <c r="O58" i="6"/>
  <c r="N58" i="6"/>
  <c r="K58" i="6"/>
  <c r="S58" i="6" s="1"/>
  <c r="I58" i="6"/>
  <c r="G58" i="6"/>
  <c r="F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N46" i="6"/>
  <c r="M46" i="6"/>
  <c r="K46" i="6"/>
  <c r="J46" i="6"/>
  <c r="I46" i="6"/>
  <c r="Q46" i="6" s="1"/>
  <c r="G46" i="6"/>
  <c r="F46" i="6"/>
  <c r="E46" i="6"/>
  <c r="D46" i="6"/>
  <c r="C46" i="6"/>
  <c r="O45" i="6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C39" i="6"/>
  <c r="S38" i="6"/>
  <c r="R38" i="6"/>
  <c r="O38" i="6"/>
  <c r="N38" i="6"/>
  <c r="M38" i="6"/>
  <c r="K38" i="6"/>
  <c r="J38" i="6"/>
  <c r="I38" i="6"/>
  <c r="H38" i="6"/>
  <c r="G38" i="6"/>
  <c r="F38" i="6"/>
  <c r="E38" i="6"/>
  <c r="D38" i="6"/>
  <c r="C38" i="6"/>
  <c r="S36" i="6"/>
  <c r="S35" i="6" s="1"/>
  <c r="R36" i="6"/>
  <c r="R35" i="6" s="1"/>
  <c r="Q36" i="6"/>
  <c r="P36" i="6"/>
  <c r="P35" i="6" s="1"/>
  <c r="L36" i="6"/>
  <c r="L34" i="6" s="1"/>
  <c r="H36" i="6"/>
  <c r="H35" i="6" s="1"/>
  <c r="C36" i="6"/>
  <c r="C35" i="6" s="1"/>
  <c r="Q35" i="6"/>
  <c r="O35" i="6"/>
  <c r="N35" i="6"/>
  <c r="M35" i="6"/>
  <c r="L35" i="6"/>
  <c r="K35" i="6"/>
  <c r="J35" i="6"/>
  <c r="I35" i="6"/>
  <c r="G35" i="6"/>
  <c r="F35" i="6"/>
  <c r="E35" i="6"/>
  <c r="D35" i="6"/>
  <c r="S34" i="6"/>
  <c r="R34" i="6"/>
  <c r="Q34" i="6"/>
  <c r="P34" i="6"/>
  <c r="O34" i="6"/>
  <c r="N34" i="6"/>
  <c r="M34" i="6"/>
  <c r="K34" i="6"/>
  <c r="J34" i="6"/>
  <c r="I34" i="6"/>
  <c r="H34" i="6"/>
  <c r="G34" i="6"/>
  <c r="F34" i="6"/>
  <c r="E34" i="6"/>
  <c r="D34" i="6"/>
  <c r="S33" i="6"/>
  <c r="R33" i="6"/>
  <c r="Q33" i="6"/>
  <c r="L33" i="6"/>
  <c r="H33" i="6"/>
  <c r="C33" i="6"/>
  <c r="S32" i="6"/>
  <c r="S31" i="6" s="1"/>
  <c r="R32" i="6"/>
  <c r="P32" i="6" s="1"/>
  <c r="Q32" i="6"/>
  <c r="Q31" i="6" s="1"/>
  <c r="L32" i="6"/>
  <c r="L31" i="6" s="1"/>
  <c r="H32" i="6"/>
  <c r="H31" i="6" s="1"/>
  <c r="C32" i="6"/>
  <c r="C31" i="6" s="1"/>
  <c r="O31" i="6"/>
  <c r="N31" i="6"/>
  <c r="N25" i="6" s="1"/>
  <c r="M31" i="6"/>
  <c r="K31" i="6"/>
  <c r="J31" i="6"/>
  <c r="J25" i="6" s="1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P30" i="6" s="1"/>
  <c r="P29" i="6" s="1"/>
  <c r="H30" i="6"/>
  <c r="H29" i="6" s="1"/>
  <c r="C30" i="6"/>
  <c r="C29" i="6" s="1"/>
  <c r="O29" i="6"/>
  <c r="N29" i="6"/>
  <c r="M29" i="6"/>
  <c r="M25" i="6" s="1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K25" i="6" s="1"/>
  <c r="J26" i="6"/>
  <c r="I26" i="6"/>
  <c r="Q26" i="6" s="1"/>
  <c r="G26" i="6"/>
  <c r="F26" i="6"/>
  <c r="E26" i="6"/>
  <c r="D26" i="6"/>
  <c r="C26" i="6"/>
  <c r="C25" i="6" s="1"/>
  <c r="O25" i="6"/>
  <c r="F25" i="6"/>
  <c r="E25" i="6"/>
  <c r="D25" i="6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G23" i="6"/>
  <c r="F23" i="6"/>
  <c r="F22" i="6" s="1"/>
  <c r="E23" i="6"/>
  <c r="E22" i="6" s="1"/>
  <c r="D23" i="6"/>
  <c r="C23" i="6"/>
  <c r="C22" i="6" s="1"/>
  <c r="O22" i="6"/>
  <c r="N22" i="6"/>
  <c r="K22" i="6"/>
  <c r="J22" i="6"/>
  <c r="I22" i="6"/>
  <c r="H22" i="6"/>
  <c r="G22" i="6"/>
  <c r="D22" i="6"/>
  <c r="S21" i="6"/>
  <c r="R21" i="6"/>
  <c r="Q21" i="6"/>
  <c r="P21" i="6"/>
  <c r="L21" i="6"/>
  <c r="H21" i="6"/>
  <c r="C21" i="6"/>
  <c r="S20" i="6"/>
  <c r="R20" i="6"/>
  <c r="Q20" i="6"/>
  <c r="L20" i="6"/>
  <c r="H20" i="6"/>
  <c r="H19" i="6" s="1"/>
  <c r="C20" i="6"/>
  <c r="S19" i="6"/>
  <c r="O19" i="6"/>
  <c r="O13" i="6" s="1"/>
  <c r="O11" i="6" s="1"/>
  <c r="O37" i="6" s="1"/>
  <c r="O41" i="6" s="1"/>
  <c r="N19" i="6"/>
  <c r="M19" i="6"/>
  <c r="K19" i="6"/>
  <c r="J19" i="6"/>
  <c r="I19" i="6"/>
  <c r="G19" i="6"/>
  <c r="G13" i="6" s="1"/>
  <c r="G11" i="6" s="1"/>
  <c r="F19" i="6"/>
  <c r="E19" i="6"/>
  <c r="D19" i="6"/>
  <c r="C19" i="6"/>
  <c r="S18" i="6"/>
  <c r="R18" i="6"/>
  <c r="Q18" i="6"/>
  <c r="L18" i="6"/>
  <c r="H18" i="6"/>
  <c r="C18" i="6"/>
  <c r="S17" i="6"/>
  <c r="R17" i="6"/>
  <c r="Q17" i="6"/>
  <c r="L17" i="6"/>
  <c r="H17" i="6"/>
  <c r="C17" i="6"/>
  <c r="C14" i="6" s="1"/>
  <c r="C13" i="6" s="1"/>
  <c r="C11" i="6" s="1"/>
  <c r="S16" i="6"/>
  <c r="R16" i="6"/>
  <c r="Q16" i="6"/>
  <c r="L16" i="6"/>
  <c r="H16" i="6"/>
  <c r="P16" i="6" s="1"/>
  <c r="C16" i="6"/>
  <c r="S15" i="6"/>
  <c r="R15" i="6"/>
  <c r="R14" i="6" s="1"/>
  <c r="Q15" i="6"/>
  <c r="L15" i="6"/>
  <c r="H15" i="6"/>
  <c r="P15" i="6" s="1"/>
  <c r="C15" i="6"/>
  <c r="O14" i="6"/>
  <c r="N14" i="6"/>
  <c r="M14" i="6"/>
  <c r="K14" i="6"/>
  <c r="K13" i="6" s="1"/>
  <c r="K11" i="6" s="1"/>
  <c r="K37" i="6" s="1"/>
  <c r="K41" i="6" s="1"/>
  <c r="J14" i="6"/>
  <c r="I14" i="6"/>
  <c r="G14" i="6"/>
  <c r="F14" i="6"/>
  <c r="E14" i="6"/>
  <c r="D14" i="6"/>
  <c r="N13" i="6"/>
  <c r="N11" i="6" s="1"/>
  <c r="J13" i="6"/>
  <c r="J11" i="6" s="1"/>
  <c r="F13" i="6"/>
  <c r="F11" i="6" s="1"/>
  <c r="F37" i="6" s="1"/>
  <c r="F41" i="6" s="1"/>
  <c r="E13" i="6"/>
  <c r="D13" i="6"/>
  <c r="D11" i="6" s="1"/>
  <c r="D37" i="6" s="1"/>
  <c r="S12" i="6"/>
  <c r="R12" i="6"/>
  <c r="Q12" i="6"/>
  <c r="L12" i="6"/>
  <c r="P12" i="6" s="1"/>
  <c r="C12" i="6"/>
  <c r="F45" i="6" l="1"/>
  <c r="K45" i="6"/>
  <c r="K78" i="6" s="1"/>
  <c r="R49" i="6"/>
  <c r="L49" i="6"/>
  <c r="P49" i="6" s="1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S25" i="6"/>
  <c r="P75" i="6"/>
  <c r="P74" i="6" s="1"/>
  <c r="P73" i="6" s="1"/>
  <c r="R19" i="6"/>
  <c r="P60" i="6"/>
  <c r="P59" i="6" s="1"/>
  <c r="P58" i="6" s="1"/>
  <c r="E11" i="6"/>
  <c r="S14" i="6"/>
  <c r="S13" i="6" s="1"/>
  <c r="S11" i="6" s="1"/>
  <c r="S37" i="6" s="1"/>
  <c r="S4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3" i="6"/>
  <c r="P31" i="6" s="1"/>
  <c r="N37" i="6"/>
  <c r="N41" i="6" s="1"/>
  <c r="L25" i="6"/>
  <c r="J37" i="6"/>
  <c r="J41" i="6" s="1"/>
  <c r="E37" i="6"/>
  <c r="E41" i="6" s="1"/>
  <c r="G25" i="6"/>
  <c r="L26" i="6"/>
  <c r="H26" i="6"/>
  <c r="P26" i="6" s="1"/>
  <c r="I25" i="6"/>
  <c r="H25" i="6" s="1"/>
  <c r="G37" i="6"/>
  <c r="G41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P38" i="6"/>
  <c r="S61" i="6"/>
  <c r="O78" i="6"/>
  <c r="S69" i="6"/>
  <c r="D41" i="6"/>
  <c r="R13" i="6"/>
  <c r="P64" i="6"/>
  <c r="R11" i="6"/>
  <c r="J78" i="6"/>
  <c r="Q25" i="6"/>
  <c r="L19" i="6"/>
  <c r="L13" i="6" s="1"/>
  <c r="L11" i="6" s="1"/>
  <c r="L37" i="6" s="1"/>
  <c r="L4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H78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L45" i="6" l="1"/>
  <c r="L78" i="6" s="1"/>
  <c r="S78" i="6"/>
  <c r="C45" i="6"/>
  <c r="P13" i="6"/>
  <c r="P11" i="6" s="1"/>
  <c r="P46" i="6"/>
  <c r="N78" i="6"/>
  <c r="R78" i="6" s="1"/>
  <c r="P45" i="6"/>
  <c r="P78" i="6" s="1"/>
  <c r="C37" i="6"/>
  <c r="C41" i="6" s="1"/>
  <c r="I37" i="6"/>
  <c r="H37" i="6" s="1"/>
  <c r="H41" i="6" s="1"/>
  <c r="I41" i="6"/>
  <c r="Q37" i="6"/>
  <c r="Q41" i="6" s="1"/>
  <c r="R37" i="6"/>
  <c r="R41" i="6" s="1"/>
  <c r="C78" i="6"/>
  <c r="P25" i="6"/>
  <c r="P37" i="6" s="1"/>
  <c r="P41" i="6" s="1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Q82" i="5"/>
  <c r="M82" i="5"/>
  <c r="I82" i="5"/>
  <c r="D82" i="5"/>
  <c r="T81" i="5"/>
  <c r="S81" i="5"/>
  <c r="R81" i="5"/>
  <c r="M81" i="5"/>
  <c r="I81" i="5"/>
  <c r="Q81" i="5" s="1"/>
  <c r="D81" i="5"/>
  <c r="D80" i="5" s="1"/>
  <c r="P80" i="5"/>
  <c r="O80" i="5"/>
  <c r="N80" i="5"/>
  <c r="M80" i="5" s="1"/>
  <c r="L80" i="5"/>
  <c r="K80" i="5"/>
  <c r="J80" i="5"/>
  <c r="R80" i="5" s="1"/>
  <c r="I80" i="5"/>
  <c r="Q80" i="5" s="1"/>
  <c r="H80" i="5"/>
  <c r="G80" i="5"/>
  <c r="F80" i="5"/>
  <c r="E80" i="5"/>
  <c r="T78" i="5"/>
  <c r="S78" i="5"/>
  <c r="R78" i="5"/>
  <c r="I78" i="5"/>
  <c r="D78" i="5"/>
  <c r="S76" i="5"/>
  <c r="R76" i="5"/>
  <c r="P76" i="5" s="1"/>
  <c r="P75" i="5" s="1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P74" i="5" s="1"/>
  <c r="P73" i="5" s="1"/>
  <c r="L74" i="5"/>
  <c r="L73" i="5" s="1"/>
  <c r="L72" i="5" s="1"/>
  <c r="H74" i="5"/>
  <c r="H73" i="5" s="1"/>
  <c r="C74" i="5"/>
  <c r="O73" i="5"/>
  <c r="O72" i="5" s="1"/>
  <c r="N73" i="5"/>
  <c r="N72" i="5" s="1"/>
  <c r="M73" i="5"/>
  <c r="K73" i="5"/>
  <c r="J73" i="5"/>
  <c r="R73" i="5" s="1"/>
  <c r="Q73" i="5"/>
  <c r="F73" i="5"/>
  <c r="E73" i="5"/>
  <c r="E72" i="5" s="1"/>
  <c r="C73" i="5"/>
  <c r="K72" i="5"/>
  <c r="F72" i="5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L63" i="5" s="1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C61" i="5" s="1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S58" i="5" s="1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7" i="5" s="1"/>
  <c r="S56" i="5"/>
  <c r="R56" i="5"/>
  <c r="Q56" i="5"/>
  <c r="L56" i="5"/>
  <c r="H56" i="5"/>
  <c r="C56" i="5"/>
  <c r="S55" i="5"/>
  <c r="R55" i="5"/>
  <c r="Q55" i="5"/>
  <c r="P55" i="5" s="1"/>
  <c r="L55" i="5"/>
  <c r="H55" i="5"/>
  <c r="C55" i="5"/>
  <c r="R54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L49" i="5" s="1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H46" i="5" s="1"/>
  <c r="C48" i="5"/>
  <c r="S47" i="5"/>
  <c r="R47" i="5"/>
  <c r="Q47" i="5"/>
  <c r="L47" i="5"/>
  <c r="H47" i="5"/>
  <c r="C47" i="5"/>
  <c r="O46" i="5"/>
  <c r="N46" i="5"/>
  <c r="N45" i="5" s="1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L38" i="5" s="1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C36" i="5"/>
  <c r="C35" i="5" s="1"/>
  <c r="O35" i="5"/>
  <c r="N35" i="5"/>
  <c r="M35" i="5"/>
  <c r="K35" i="5"/>
  <c r="J35" i="5"/>
  <c r="H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S31" i="5" s="1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P28" i="5" s="1"/>
  <c r="H28" i="5"/>
  <c r="C28" i="5"/>
  <c r="S27" i="5"/>
  <c r="S26" i="5" s="1"/>
  <c r="R27" i="5"/>
  <c r="R26" i="5" s="1"/>
  <c r="Q27" i="5"/>
  <c r="L27" i="5"/>
  <c r="H27" i="5"/>
  <c r="H26" i="5" s="1"/>
  <c r="C27" i="5"/>
  <c r="O26" i="5"/>
  <c r="O25" i="5" s="1"/>
  <c r="N26" i="5"/>
  <c r="M26" i="5"/>
  <c r="M25" i="5" s="1"/>
  <c r="K26" i="5"/>
  <c r="J26" i="5"/>
  <c r="I26" i="5"/>
  <c r="G26" i="5"/>
  <c r="F26" i="5"/>
  <c r="E26" i="5"/>
  <c r="D26" i="5"/>
  <c r="S24" i="5"/>
  <c r="R24" i="5"/>
  <c r="L24" i="5"/>
  <c r="P24" i="5" s="1"/>
  <c r="S23" i="5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S22" i="5"/>
  <c r="O22" i="5"/>
  <c r="N22" i="5"/>
  <c r="K22" i="5"/>
  <c r="J22" i="5"/>
  <c r="D22" i="5"/>
  <c r="S21" i="5"/>
  <c r="R21" i="5"/>
  <c r="Q21" i="5"/>
  <c r="L21" i="5"/>
  <c r="H21" i="5"/>
  <c r="C21" i="5"/>
  <c r="S20" i="5"/>
  <c r="S19" i="5" s="1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R14" i="5" s="1"/>
  <c r="Q16" i="5"/>
  <c r="L16" i="5"/>
  <c r="H16" i="5"/>
  <c r="C16" i="5"/>
  <c r="S15" i="5"/>
  <c r="R15" i="5"/>
  <c r="Q15" i="5"/>
  <c r="H15" i="5"/>
  <c r="C15" i="5"/>
  <c r="O14" i="5"/>
  <c r="O13" i="5" s="1"/>
  <c r="O11" i="5" s="1"/>
  <c r="N14" i="5"/>
  <c r="M14" i="5"/>
  <c r="K14" i="5"/>
  <c r="K13" i="5" s="1"/>
  <c r="K11" i="5" s="1"/>
  <c r="J14" i="5"/>
  <c r="J13" i="5" s="1"/>
  <c r="I14" i="5"/>
  <c r="G14" i="5"/>
  <c r="F14" i="5"/>
  <c r="E14" i="5"/>
  <c r="E13" i="5" s="1"/>
  <c r="D14" i="5"/>
  <c r="N13" i="5"/>
  <c r="N11" i="5" s="1"/>
  <c r="F13" i="5"/>
  <c r="S12" i="5"/>
  <c r="R12" i="5"/>
  <c r="Q12" i="5"/>
  <c r="L12" i="5"/>
  <c r="C12" i="5"/>
  <c r="S69" i="5" l="1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G25" i="5"/>
  <c r="I25" i="5"/>
  <c r="C26" i="5"/>
  <c r="Q26" i="5"/>
  <c r="J11" i="5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O37" i="5"/>
  <c r="O41" i="5" s="1"/>
  <c r="R65" i="5"/>
  <c r="R61" i="5"/>
  <c r="D25" i="5"/>
  <c r="J60" i="5"/>
  <c r="S61" i="5"/>
  <c r="R63" i="5"/>
  <c r="S65" i="5"/>
  <c r="E11" i="5"/>
  <c r="E37" i="5" s="1"/>
  <c r="E41" i="5" s="1"/>
  <c r="S49" i="5"/>
  <c r="E25" i="5"/>
  <c r="Q23" i="5"/>
  <c r="Q22" i="5" s="1"/>
  <c r="P21" i="5"/>
  <c r="F25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L45" i="5" s="1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J37" i="5"/>
  <c r="J41" i="5" s="1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I37" i="5" s="1"/>
  <c r="C14" i="5"/>
  <c r="C13" i="5" s="1"/>
  <c r="C11" i="5" s="1"/>
  <c r="P16" i="5"/>
  <c r="Q14" i="5"/>
  <c r="H14" i="5"/>
  <c r="C25" i="5"/>
  <c r="L25" i="5"/>
  <c r="R25" i="5"/>
  <c r="P54" i="5"/>
  <c r="S25" i="5"/>
  <c r="Q25" i="5"/>
  <c r="R60" i="5"/>
  <c r="S11" i="5"/>
  <c r="S37" i="5" s="1"/>
  <c r="S41" i="5" s="1"/>
  <c r="N37" i="5"/>
  <c r="N41" i="5" s="1"/>
  <c r="S13" i="5"/>
  <c r="P72" i="5"/>
  <c r="P12" i="5"/>
  <c r="H25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G77" i="5" l="1"/>
  <c r="H45" i="5"/>
  <c r="Q45" i="5"/>
  <c r="P46" i="5"/>
  <c r="P45" i="5" s="1"/>
  <c r="P77" i="5" s="1"/>
  <c r="S45" i="5"/>
  <c r="P31" i="5"/>
  <c r="D37" i="5"/>
  <c r="D41" i="5" s="1"/>
  <c r="M11" i="5"/>
  <c r="M37" i="5" s="1"/>
  <c r="M41" i="5" s="1"/>
  <c r="H77" i="5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<sst xmlns="http://schemas.openxmlformats.org/spreadsheetml/2006/main" count="322" uniqueCount="149">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</sst>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;\-#,##0.00"/>
    <numFmt numFmtId="166" formatCode="#,##0.00_ ;\-#,##0.00\ "/>
  </numFmts>
  <fonts count="28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165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tabSelected="1" zoomScale="59" zoomScaleNormal="59" workbookViewId="0">
      <pane ySplit="9" topLeftCell="A10" activePane="bottomLeft" state="frozen"/>
      <selection activeCell="A6" sqref="A6"/>
      <selection pane="bottomLeft" activeCell="N78" sqref="N7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46.8" customHeight="1" x14ac:dyDescent="0.3">
      <c r="A2" s="16"/>
      <c r="B2" s="73" t="s">
        <v>141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38.4" customHeight="1" x14ac:dyDescent="0.3">
      <c r="A3" s="16"/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32" t="s">
        <v>59</v>
      </c>
    </row>
    <row r="4" spans="1:19" ht="32.4" customHeight="1" x14ac:dyDescent="0.3">
      <c r="A4" s="71" t="s">
        <v>123</v>
      </c>
      <c r="B4" s="71" t="s">
        <v>124</v>
      </c>
      <c r="C4" s="74" t="s">
        <v>142</v>
      </c>
      <c r="D4" s="72" t="s">
        <v>2</v>
      </c>
      <c r="E4" s="72"/>
      <c r="F4" s="72"/>
      <c r="G4" s="75" t="s">
        <v>143</v>
      </c>
      <c r="H4" s="70" t="s">
        <v>144</v>
      </c>
      <c r="I4" s="71" t="s">
        <v>2</v>
      </c>
      <c r="J4" s="71"/>
      <c r="K4" s="71"/>
      <c r="L4" s="70" t="s">
        <v>145</v>
      </c>
      <c r="M4" s="71" t="s">
        <v>2</v>
      </c>
      <c r="N4" s="71"/>
      <c r="O4" s="71"/>
      <c r="P4" s="70" t="s">
        <v>137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4" t="s">
        <v>3</v>
      </c>
      <c r="D5" s="72" t="s">
        <v>4</v>
      </c>
      <c r="E5" s="72" t="s">
        <v>5</v>
      </c>
      <c r="F5" s="69" t="s">
        <v>6</v>
      </c>
      <c r="G5" s="75"/>
      <c r="H5" s="70" t="s">
        <v>7</v>
      </c>
      <c r="I5" s="71" t="s">
        <v>4</v>
      </c>
      <c r="J5" s="72" t="s">
        <v>5</v>
      </c>
      <c r="K5" s="69" t="s">
        <v>6</v>
      </c>
      <c r="L5" s="70" t="s">
        <v>7</v>
      </c>
      <c r="M5" s="71" t="s">
        <v>4</v>
      </c>
      <c r="N5" s="72" t="s">
        <v>5</v>
      </c>
      <c r="O5" s="69" t="s">
        <v>6</v>
      </c>
      <c r="P5" s="70" t="s">
        <v>7</v>
      </c>
      <c r="Q5" s="71" t="s">
        <v>4</v>
      </c>
      <c r="R5" s="72" t="s">
        <v>5</v>
      </c>
      <c r="S5" s="69" t="s">
        <v>6</v>
      </c>
    </row>
    <row r="6" spans="1:19" ht="12.75" customHeight="1" x14ac:dyDescent="0.3">
      <c r="A6" s="71"/>
      <c r="B6" s="71"/>
      <c r="C6" s="74"/>
      <c r="D6" s="72"/>
      <c r="E6" s="72"/>
      <c r="F6" s="69"/>
      <c r="G6" s="75"/>
      <c r="H6" s="70" t="s">
        <v>8</v>
      </c>
      <c r="I6" s="71"/>
      <c r="J6" s="72"/>
      <c r="K6" s="69"/>
      <c r="L6" s="70" t="s">
        <v>8</v>
      </c>
      <c r="M6" s="71"/>
      <c r="N6" s="72"/>
      <c r="O6" s="69"/>
      <c r="P6" s="70" t="s">
        <v>8</v>
      </c>
      <c r="Q6" s="71"/>
      <c r="R6" s="72"/>
      <c r="S6" s="69"/>
    </row>
    <row r="7" spans="1:19" ht="72.599999999999994" customHeight="1" x14ac:dyDescent="0.3">
      <c r="A7" s="71"/>
      <c r="B7" s="71"/>
      <c r="C7" s="74"/>
      <c r="D7" s="72"/>
      <c r="E7" s="72"/>
      <c r="F7" s="69"/>
      <c r="G7" s="75"/>
      <c r="H7" s="70"/>
      <c r="I7" s="71"/>
      <c r="J7" s="72"/>
      <c r="K7" s="69"/>
      <c r="L7" s="70"/>
      <c r="M7" s="71"/>
      <c r="N7" s="72"/>
      <c r="O7" s="69"/>
      <c r="P7" s="70"/>
      <c r="Q7" s="71"/>
      <c r="R7" s="72"/>
      <c r="S7" s="69"/>
    </row>
    <row r="8" spans="1:19" ht="82.2" customHeight="1" x14ac:dyDescent="0.3">
      <c r="A8" s="71"/>
      <c r="B8" s="71"/>
      <c r="C8" s="74"/>
      <c r="D8" s="72"/>
      <c r="E8" s="72"/>
      <c r="F8" s="69"/>
      <c r="G8" s="75"/>
      <c r="H8" s="70"/>
      <c r="I8" s="71"/>
      <c r="J8" s="72"/>
      <c r="K8" s="69"/>
      <c r="L8" s="70"/>
      <c r="M8" s="71"/>
      <c r="N8" s="72"/>
      <c r="O8" s="69"/>
      <c r="P8" s="70"/>
      <c r="Q8" s="71"/>
      <c r="R8" s="72"/>
      <c r="S8" s="69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62" t="s">
        <v>13</v>
      </c>
      <c r="B10" s="62"/>
      <c r="C10" s="6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 t="shared" si="11"/>
        <v>0</v>
      </c>
      <c r="F25" s="20">
        <f t="shared" si="11"/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63" t="s">
        <v>65</v>
      </c>
      <c r="B37" s="63"/>
      <c r="C37" s="20">
        <f>D37+E37</f>
        <v>72072074.900000006</v>
      </c>
      <c r="D37" s="20">
        <f>D11+D25+D34</f>
        <v>71042000</v>
      </c>
      <c r="E37" s="20">
        <f>E11+E25+E31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64" t="s">
        <v>116</v>
      </c>
      <c r="B41" s="64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65" t="s">
        <v>115</v>
      </c>
      <c r="C42" s="66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>I47+J47</f>
        <v>5479338.4300000006</v>
      </c>
      <c r="I47" s="24">
        <v>5263883.2</v>
      </c>
      <c r="J47" s="24">
        <v>215455.23</v>
      </c>
      <c r="K47" s="24">
        <v>0</v>
      </c>
      <c r="L47" s="24">
        <f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>I48+J48</f>
        <v>1029476.39</v>
      </c>
      <c r="I48" s="24">
        <v>986578.49</v>
      </c>
      <c r="J48" s="24">
        <v>42897.9</v>
      </c>
      <c r="K48" s="24">
        <v>0</v>
      </c>
      <c r="L48" s="24">
        <f>M48+N48</f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7">E50+E51+E52</f>
        <v>0</v>
      </c>
      <c r="F49" s="29">
        <f t="shared" si="27"/>
        <v>0</v>
      </c>
      <c r="G49" s="29">
        <f t="shared" si="27"/>
        <v>0</v>
      </c>
      <c r="H49" s="29">
        <f>I49+J49</f>
        <v>0</v>
      </c>
      <c r="I49" s="29">
        <f>I50+I51+I52</f>
        <v>0</v>
      </c>
      <c r="J49" s="29">
        <f t="shared" ref="J49:K49" si="28">J50+J51+J52</f>
        <v>0</v>
      </c>
      <c r="K49" s="29">
        <f t="shared" si="28"/>
        <v>0</v>
      </c>
      <c r="L49" s="29">
        <f>M49+N49</f>
        <v>0</v>
      </c>
      <c r="M49" s="29">
        <f>M50+M51+M52</f>
        <v>0</v>
      </c>
      <c r="N49" s="29">
        <f t="shared" ref="N49:O49" si="29">N50+N51+N52</f>
        <v>0</v>
      </c>
      <c r="O49" s="29">
        <f t="shared" si="29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76" t="s">
        <v>146</v>
      </c>
      <c r="B52" s="28" t="s">
        <v>147</v>
      </c>
      <c r="C52" s="15">
        <f t="shared" ref="C52" si="30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>I52+J52</f>
        <v>0</v>
      </c>
      <c r="I52" s="15">
        <v>0</v>
      </c>
      <c r="J52" s="15">
        <v>0</v>
      </c>
      <c r="K52" s="15">
        <v>0</v>
      </c>
      <c r="L52" s="15">
        <f>M52+N52</f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1">I52-M52</f>
        <v>0</v>
      </c>
      <c r="R52" s="15">
        <f t="shared" ref="R52" si="32">J52-N52</f>
        <v>0</v>
      </c>
      <c r="S52" s="15">
        <f t="shared" ref="S52" si="33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4">F54</f>
        <v>0</v>
      </c>
      <c r="G53" s="29">
        <f t="shared" si="34"/>
        <v>0</v>
      </c>
      <c r="H53" s="29">
        <f>H54</f>
        <v>0</v>
      </c>
      <c r="I53" s="29">
        <f t="shared" ref="I53:O53" si="35">I54</f>
        <v>0</v>
      </c>
      <c r="J53" s="29">
        <f t="shared" si="35"/>
        <v>0</v>
      </c>
      <c r="K53" s="29">
        <f t="shared" si="35"/>
        <v>0</v>
      </c>
      <c r="L53" s="29">
        <f t="shared" si="35"/>
        <v>0</v>
      </c>
      <c r="M53" s="29">
        <f t="shared" si="35"/>
        <v>0</v>
      </c>
      <c r="N53" s="29">
        <f t="shared" si="35"/>
        <v>0</v>
      </c>
      <c r="O53" s="29">
        <f t="shared" si="35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6">F56+F57</f>
        <v>0</v>
      </c>
      <c r="G55" s="29">
        <f t="shared" si="36"/>
        <v>68263</v>
      </c>
      <c r="H55" s="29">
        <f t="shared" si="36"/>
        <v>67615</v>
      </c>
      <c r="I55" s="29">
        <f t="shared" si="36"/>
        <v>67615</v>
      </c>
      <c r="J55" s="29">
        <f t="shared" si="36"/>
        <v>0</v>
      </c>
      <c r="K55" s="29">
        <f t="shared" si="36"/>
        <v>0</v>
      </c>
      <c r="L55" s="29">
        <f t="shared" si="36"/>
        <v>82474.399999999994</v>
      </c>
      <c r="M55" s="29">
        <f t="shared" si="36"/>
        <v>82474.399999999994</v>
      </c>
      <c r="N55" s="29">
        <f t="shared" si="36"/>
        <v>0</v>
      </c>
      <c r="O55" s="29">
        <f t="shared" si="36"/>
        <v>0</v>
      </c>
      <c r="P55" s="29">
        <f t="shared" si="36"/>
        <v>-14859.399999999994</v>
      </c>
      <c r="Q55" s="29">
        <f t="shared" si="36"/>
        <v>-14859.399999999994</v>
      </c>
      <c r="R55" s="29">
        <f t="shared" si="36"/>
        <v>0</v>
      </c>
      <c r="S55" s="29">
        <f t="shared" si="36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7">F59</f>
        <v>0</v>
      </c>
      <c r="G58" s="15">
        <f t="shared" si="37"/>
        <v>0</v>
      </c>
      <c r="H58" s="15">
        <f t="shared" si="37"/>
        <v>0</v>
      </c>
      <c r="I58" s="15">
        <f t="shared" si="37"/>
        <v>0</v>
      </c>
      <c r="J58" s="15">
        <f t="shared" si="37"/>
        <v>0</v>
      </c>
      <c r="K58" s="15">
        <f t="shared" si="37"/>
        <v>0</v>
      </c>
      <c r="L58" s="15">
        <f t="shared" si="37"/>
        <v>1000</v>
      </c>
      <c r="M58" s="15">
        <f t="shared" si="37"/>
        <v>1000</v>
      </c>
      <c r="N58" s="15">
        <f t="shared" si="37"/>
        <v>0</v>
      </c>
      <c r="O58" s="15">
        <f t="shared" si="37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7"/>
        <v>0</v>
      </c>
      <c r="G59" s="29">
        <f t="shared" si="37"/>
        <v>0</v>
      </c>
      <c r="H59" s="29">
        <f t="shared" si="37"/>
        <v>0</v>
      </c>
      <c r="I59" s="29">
        <f t="shared" si="37"/>
        <v>0</v>
      </c>
      <c r="J59" s="29">
        <f t="shared" si="37"/>
        <v>0</v>
      </c>
      <c r="K59" s="29">
        <f t="shared" si="37"/>
        <v>0</v>
      </c>
      <c r="L59" s="29">
        <f t="shared" si="37"/>
        <v>1000</v>
      </c>
      <c r="M59" s="29">
        <f t="shared" si="37"/>
        <v>1000</v>
      </c>
      <c r="N59" s="29">
        <f t="shared" si="37"/>
        <v>0</v>
      </c>
      <c r="O59" s="29">
        <f t="shared" si="37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38">F62</f>
        <v>0</v>
      </c>
      <c r="G61" s="29">
        <f t="shared" si="38"/>
        <v>6989</v>
      </c>
      <c r="H61" s="29">
        <f t="shared" si="38"/>
        <v>6989</v>
      </c>
      <c r="I61" s="29">
        <f t="shared" si="38"/>
        <v>6989</v>
      </c>
      <c r="J61" s="29">
        <f t="shared" si="38"/>
        <v>0</v>
      </c>
      <c r="K61" s="29">
        <f t="shared" si="38"/>
        <v>0</v>
      </c>
      <c r="L61" s="29">
        <f t="shared" si="38"/>
        <v>0</v>
      </c>
      <c r="M61" s="29">
        <f t="shared" si="38"/>
        <v>0</v>
      </c>
      <c r="N61" s="29">
        <f t="shared" si="38"/>
        <v>0</v>
      </c>
      <c r="O61" s="29">
        <f t="shared" si="38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38"/>
        <v>0</v>
      </c>
      <c r="G62" s="15">
        <f>G63</f>
        <v>6989</v>
      </c>
      <c r="H62" s="15">
        <f t="shared" si="38"/>
        <v>6989</v>
      </c>
      <c r="I62" s="15">
        <f t="shared" si="38"/>
        <v>6989</v>
      </c>
      <c r="J62" s="15">
        <f t="shared" si="38"/>
        <v>0</v>
      </c>
      <c r="K62" s="15">
        <f t="shared" si="38"/>
        <v>0</v>
      </c>
      <c r="L62" s="15">
        <f t="shared" si="38"/>
        <v>0</v>
      </c>
      <c r="M62" s="15">
        <f t="shared" si="38"/>
        <v>0</v>
      </c>
      <c r="N62" s="15">
        <f t="shared" si="38"/>
        <v>0</v>
      </c>
      <c r="O62" s="15">
        <f t="shared" si="38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39">F65+F67+F68</f>
        <v>8462300</v>
      </c>
      <c r="G64" s="29">
        <f t="shared" si="39"/>
        <v>1193733</v>
      </c>
      <c r="H64" s="29">
        <f t="shared" si="39"/>
        <v>1193337.33</v>
      </c>
      <c r="I64" s="29">
        <f t="shared" si="39"/>
        <v>1193337.33</v>
      </c>
      <c r="J64" s="29">
        <f t="shared" si="39"/>
        <v>0</v>
      </c>
      <c r="K64" s="29">
        <f t="shared" si="39"/>
        <v>0</v>
      </c>
      <c r="L64" s="29">
        <f t="shared" si="39"/>
        <v>1604410.4</v>
      </c>
      <c r="M64" s="29">
        <f t="shared" si="39"/>
        <v>1604410.4</v>
      </c>
      <c r="N64" s="29">
        <f t="shared" si="39"/>
        <v>0</v>
      </c>
      <c r="O64" s="29">
        <f t="shared" si="39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0">F67</f>
        <v>0</v>
      </c>
      <c r="G66" s="29">
        <f t="shared" si="40"/>
        <v>0</v>
      </c>
      <c r="H66" s="29">
        <f t="shared" si="40"/>
        <v>0</v>
      </c>
      <c r="I66" s="29">
        <f t="shared" si="40"/>
        <v>0</v>
      </c>
      <c r="J66" s="29">
        <f t="shared" si="40"/>
        <v>0</v>
      </c>
      <c r="K66" s="29">
        <f t="shared" si="40"/>
        <v>0</v>
      </c>
      <c r="L66" s="29">
        <f t="shared" si="40"/>
        <v>0</v>
      </c>
      <c r="M66" s="29">
        <f t="shared" si="40"/>
        <v>0</v>
      </c>
      <c r="N66" s="29">
        <f t="shared" si="40"/>
        <v>0</v>
      </c>
      <c r="O66" s="29">
        <f t="shared" si="40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1">F70</f>
        <v>0</v>
      </c>
      <c r="G69" s="29">
        <f t="shared" si="41"/>
        <v>125827</v>
      </c>
      <c r="H69" s="29">
        <f t="shared" si="41"/>
        <v>55737</v>
      </c>
      <c r="I69" s="29">
        <f t="shared" si="41"/>
        <v>55737</v>
      </c>
      <c r="J69" s="29">
        <f t="shared" si="41"/>
        <v>0</v>
      </c>
      <c r="K69" s="29">
        <f t="shared" si="41"/>
        <v>0</v>
      </c>
      <c r="L69" s="29">
        <f t="shared" si="41"/>
        <v>42705</v>
      </c>
      <c r="M69" s="29">
        <f t="shared" si="41"/>
        <v>42705</v>
      </c>
      <c r="N69" s="29">
        <f t="shared" si="41"/>
        <v>0</v>
      </c>
      <c r="O69" s="29">
        <f t="shared" si="41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2">F71+F72</f>
        <v>0</v>
      </c>
      <c r="G70" s="15">
        <f t="shared" si="42"/>
        <v>125827</v>
      </c>
      <c r="H70" s="15">
        <f t="shared" si="42"/>
        <v>55737</v>
      </c>
      <c r="I70" s="15">
        <f t="shared" si="42"/>
        <v>55737</v>
      </c>
      <c r="J70" s="15">
        <f t="shared" si="42"/>
        <v>0</v>
      </c>
      <c r="K70" s="15">
        <f t="shared" si="42"/>
        <v>0</v>
      </c>
      <c r="L70" s="15">
        <f t="shared" si="42"/>
        <v>42705</v>
      </c>
      <c r="M70" s="15">
        <f t="shared" si="42"/>
        <v>42705</v>
      </c>
      <c r="N70" s="15">
        <f t="shared" si="42"/>
        <v>0</v>
      </c>
      <c r="O70" s="15">
        <f t="shared" si="42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3">F74+F76</f>
        <v>0</v>
      </c>
      <c r="G73" s="29">
        <f t="shared" si="43"/>
        <v>23500</v>
      </c>
      <c r="H73" s="29">
        <f t="shared" si="43"/>
        <v>21423.03</v>
      </c>
      <c r="I73" s="29">
        <f t="shared" si="43"/>
        <v>21423.03</v>
      </c>
      <c r="J73" s="29">
        <f t="shared" si="43"/>
        <v>0</v>
      </c>
      <c r="K73" s="29">
        <f t="shared" si="43"/>
        <v>0</v>
      </c>
      <c r="L73" s="29">
        <f t="shared" si="43"/>
        <v>0</v>
      </c>
      <c r="M73" s="29">
        <f t="shared" si="43"/>
        <v>0</v>
      </c>
      <c r="N73" s="29">
        <f t="shared" si="43"/>
        <v>0</v>
      </c>
      <c r="O73" s="29">
        <f t="shared" si="43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4">F75</f>
        <v>0</v>
      </c>
      <c r="G74" s="15">
        <f t="shared" si="44"/>
        <v>23500</v>
      </c>
      <c r="H74" s="15">
        <f t="shared" si="44"/>
        <v>21423.03</v>
      </c>
      <c r="I74" s="15">
        <f t="shared" si="44"/>
        <v>21423.03</v>
      </c>
      <c r="J74" s="15">
        <f t="shared" si="44"/>
        <v>0</v>
      </c>
      <c r="K74" s="15">
        <f t="shared" si="44"/>
        <v>0</v>
      </c>
      <c r="L74" s="15">
        <f t="shared" si="44"/>
        <v>0</v>
      </c>
      <c r="M74" s="15">
        <f t="shared" si="44"/>
        <v>0</v>
      </c>
      <c r="N74" s="15">
        <f t="shared" si="44"/>
        <v>0</v>
      </c>
      <c r="O74" s="15">
        <f t="shared" si="44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5">F77</f>
        <v>0</v>
      </c>
      <c r="G76" s="29">
        <f t="shared" si="45"/>
        <v>0</v>
      </c>
      <c r="H76" s="29">
        <f t="shared" si="45"/>
        <v>0</v>
      </c>
      <c r="I76" s="29">
        <f t="shared" si="45"/>
        <v>0</v>
      </c>
      <c r="J76" s="29">
        <f t="shared" si="45"/>
        <v>0</v>
      </c>
      <c r="K76" s="29">
        <f t="shared" si="45"/>
        <v>0</v>
      </c>
      <c r="L76" s="29">
        <f t="shared" si="45"/>
        <v>0</v>
      </c>
      <c r="M76" s="29">
        <f t="shared" si="45"/>
        <v>0</v>
      </c>
      <c r="N76" s="29">
        <f t="shared" si="45"/>
        <v>0</v>
      </c>
      <c r="O76" s="29">
        <f t="shared" si="45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67" t="s">
        <v>122</v>
      </c>
      <c r="B78" s="68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6">F43+F45+F58+F61+F64+F69+F73</f>
        <v>9427300</v>
      </c>
      <c r="G78" s="26">
        <f t="shared" si="46"/>
        <v>23752091</v>
      </c>
      <c r="H78" s="26">
        <f>H43+H45+H58+H61+H64+H69+H73</f>
        <v>23764654.060000002</v>
      </c>
      <c r="I78" s="26">
        <f t="shared" ref="I78:O78" si="47">I43+I45+I58+I61+I64+I69+I73</f>
        <v>23506300.93</v>
      </c>
      <c r="J78" s="26">
        <f t="shared" si="47"/>
        <v>258353.13</v>
      </c>
      <c r="K78" s="26">
        <f t="shared" si="47"/>
        <v>0</v>
      </c>
      <c r="L78" s="26">
        <f t="shared" si="47"/>
        <v>18082198.68</v>
      </c>
      <c r="M78" s="26">
        <f t="shared" si="47"/>
        <v>17782862.829999998</v>
      </c>
      <c r="N78" s="26">
        <f t="shared" si="47"/>
        <v>299335.84999999998</v>
      </c>
      <c r="O78" s="26">
        <f t="shared" si="47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48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49">J79-N79</f>
        <v>0</v>
      </c>
      <c r="S79" s="42">
        <f t="shared" si="49"/>
        <v>0</v>
      </c>
      <c r="T79" s="42">
        <f t="shared" si="49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0">I81-M81</f>
        <v>0</v>
      </c>
      <c r="R81" s="42">
        <f t="shared" si="50"/>
        <v>0</v>
      </c>
      <c r="S81" s="42">
        <f t="shared" si="50"/>
        <v>0</v>
      </c>
      <c r="T81" s="42">
        <f t="shared" si="50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0"/>
        <v>0</v>
      </c>
      <c r="R82" s="45">
        <f t="shared" si="50"/>
        <v>0</v>
      </c>
      <c r="S82" s="45">
        <f t="shared" si="50"/>
        <v>0</v>
      </c>
      <c r="T82" s="45">
        <f t="shared" si="50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0"/>
        <v>0</v>
      </c>
      <c r="R83" s="45">
        <f t="shared" si="50"/>
        <v>0</v>
      </c>
      <c r="S83" s="45">
        <f t="shared" si="50"/>
        <v>0</v>
      </c>
      <c r="T83" s="45">
        <f t="shared" si="50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A10:C10"/>
    <mergeCell ref="A37:B37"/>
    <mergeCell ref="A41:B41"/>
    <mergeCell ref="B42:C42"/>
    <mergeCell ref="A78:B78"/>
    <mergeCell ref="M5:M8"/>
    <mergeCell ref="N5:N8"/>
    <mergeCell ref="O5:O8"/>
    <mergeCell ref="Q5:Q8"/>
    <mergeCell ref="R5:R8"/>
    <mergeCell ref="S5:S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72" activePane="bottomLeft" state="frozen"/>
      <selection activeCell="A6" sqref="A6"/>
      <selection pane="bottomLeft" activeCell="F10" sqref="F1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46.8" customHeight="1" x14ac:dyDescent="0.3">
      <c r="A2" s="16"/>
      <c r="B2" s="73" t="s">
        <v>132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38.4" customHeight="1" x14ac:dyDescent="0.3">
      <c r="A3" s="16"/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32" t="s">
        <v>59</v>
      </c>
    </row>
    <row r="4" spans="1:19" ht="32.4" customHeight="1" x14ac:dyDescent="0.3">
      <c r="A4" s="71" t="s">
        <v>123</v>
      </c>
      <c r="B4" s="71" t="s">
        <v>124</v>
      </c>
      <c r="C4" s="74" t="s">
        <v>134</v>
      </c>
      <c r="D4" s="72" t="s">
        <v>2</v>
      </c>
      <c r="E4" s="72"/>
      <c r="F4" s="72"/>
      <c r="G4" s="75" t="s">
        <v>135</v>
      </c>
      <c r="H4" s="70" t="s">
        <v>136</v>
      </c>
      <c r="I4" s="71" t="s">
        <v>2</v>
      </c>
      <c r="J4" s="71"/>
      <c r="K4" s="71"/>
      <c r="L4" s="70" t="s">
        <v>133</v>
      </c>
      <c r="M4" s="71" t="s">
        <v>2</v>
      </c>
      <c r="N4" s="71"/>
      <c r="O4" s="71"/>
      <c r="P4" s="70" t="s">
        <v>137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4" t="s">
        <v>3</v>
      </c>
      <c r="D5" s="72" t="s">
        <v>4</v>
      </c>
      <c r="E5" s="72" t="s">
        <v>5</v>
      </c>
      <c r="F5" s="69" t="s">
        <v>6</v>
      </c>
      <c r="G5" s="75"/>
      <c r="H5" s="70" t="s">
        <v>7</v>
      </c>
      <c r="I5" s="71" t="s">
        <v>4</v>
      </c>
      <c r="J5" s="72" t="s">
        <v>5</v>
      </c>
      <c r="K5" s="69" t="s">
        <v>6</v>
      </c>
      <c r="L5" s="70" t="s">
        <v>7</v>
      </c>
      <c r="M5" s="71" t="s">
        <v>4</v>
      </c>
      <c r="N5" s="72" t="s">
        <v>5</v>
      </c>
      <c r="O5" s="69" t="s">
        <v>6</v>
      </c>
      <c r="P5" s="70" t="s">
        <v>7</v>
      </c>
      <c r="Q5" s="71" t="s">
        <v>4</v>
      </c>
      <c r="R5" s="72" t="s">
        <v>5</v>
      </c>
      <c r="S5" s="69" t="s">
        <v>6</v>
      </c>
    </row>
    <row r="6" spans="1:19" ht="12.75" customHeight="1" x14ac:dyDescent="0.3">
      <c r="A6" s="71"/>
      <c r="B6" s="71"/>
      <c r="C6" s="74"/>
      <c r="D6" s="72"/>
      <c r="E6" s="72"/>
      <c r="F6" s="69"/>
      <c r="G6" s="75"/>
      <c r="H6" s="70" t="s">
        <v>8</v>
      </c>
      <c r="I6" s="71"/>
      <c r="J6" s="72"/>
      <c r="K6" s="69"/>
      <c r="L6" s="70" t="s">
        <v>8</v>
      </c>
      <c r="M6" s="71"/>
      <c r="N6" s="72"/>
      <c r="O6" s="69"/>
      <c r="P6" s="70" t="s">
        <v>8</v>
      </c>
      <c r="Q6" s="71"/>
      <c r="R6" s="72"/>
      <c r="S6" s="69"/>
    </row>
    <row r="7" spans="1:19" ht="72.599999999999994" customHeight="1" x14ac:dyDescent="0.3">
      <c r="A7" s="71"/>
      <c r="B7" s="71"/>
      <c r="C7" s="74"/>
      <c r="D7" s="72"/>
      <c r="E7" s="72"/>
      <c r="F7" s="69"/>
      <c r="G7" s="75"/>
      <c r="H7" s="70"/>
      <c r="I7" s="71"/>
      <c r="J7" s="72"/>
      <c r="K7" s="69"/>
      <c r="L7" s="70"/>
      <c r="M7" s="71"/>
      <c r="N7" s="72"/>
      <c r="O7" s="69"/>
      <c r="P7" s="70"/>
      <c r="Q7" s="71"/>
      <c r="R7" s="72"/>
      <c r="S7" s="69"/>
    </row>
    <row r="8" spans="1:19" ht="82.2" customHeight="1" x14ac:dyDescent="0.3">
      <c r="A8" s="71"/>
      <c r="B8" s="71"/>
      <c r="C8" s="74"/>
      <c r="D8" s="72"/>
      <c r="E8" s="72"/>
      <c r="F8" s="69"/>
      <c r="G8" s="75"/>
      <c r="H8" s="70"/>
      <c r="I8" s="71"/>
      <c r="J8" s="72"/>
      <c r="K8" s="69"/>
      <c r="L8" s="70"/>
      <c r="M8" s="71"/>
      <c r="N8" s="72"/>
      <c r="O8" s="69"/>
      <c r="P8" s="70"/>
      <c r="Q8" s="71"/>
      <c r="R8" s="72"/>
      <c r="S8" s="69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62" t="s">
        <v>13</v>
      </c>
      <c r="B10" s="62"/>
      <c r="C10" s="6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 t="shared" si="11"/>
        <v>0</v>
      </c>
      <c r="F25" s="20">
        <f t="shared" si="11"/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63" t="s">
        <v>65</v>
      </c>
      <c r="B37" s="63"/>
      <c r="C37" s="20">
        <f>D37+E37</f>
        <v>72069249.900000006</v>
      </c>
      <c r="D37" s="20">
        <f>D11+D25+D34</f>
        <v>71042000</v>
      </c>
      <c r="E37" s="20">
        <f>E11+E25+E31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64" t="s">
        <v>116</v>
      </c>
      <c r="B41" s="64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65" t="s">
        <v>115</v>
      </c>
      <c r="C42" s="66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67" t="s">
        <v>122</v>
      </c>
      <c r="B77" s="68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01.03.2025</vt:lpstr>
      <vt:lpstr>01.02.2025</vt:lpstr>
      <vt:lpstr>'01.02.2025'!Заголовки_для_печати</vt:lpstr>
      <vt:lpstr>'01.03.2025'!Заголовки_для_печати</vt:lpstr>
      <vt:lpstr>'01.02.2025'!Область_печати</vt:lpstr>
      <vt:lpstr>'01.03.2025'!Область_печати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2025-03-05T13:11:42Z</cp:lastPrinted>
  <dcterms:created xsi:type="dcterms:W3CDTF">2024-09-04T12:34:03Z</dcterms:created>
  <dcterms:modified xsi:type="dcterms:W3CDTF">2025-03-05T13:11:43Z</dcterms:modified>
</cp:coreProperties>
</file>