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65" windowWidth="14805" windowHeight="7950"/>
  </bookViews>
  <sheets>
    <sheet name="на 04.03.19" sheetId="4" r:id="rId1"/>
    <sheet name="на 28.02.19" sheetId="1" r:id="rId2"/>
    <sheet name="Лист2" sheetId="2" r:id="rId3"/>
    <sheet name="Лист3" sheetId="3" r:id="rId4"/>
  </sheets>
  <calcPr calcId="124519"/>
</workbook>
</file>

<file path=xl/calcChain.xml><?xml version="1.0" encoding="utf-8"?>
<calcChain xmlns="http://schemas.openxmlformats.org/spreadsheetml/2006/main">
  <c r="M11" i="4"/>
  <c r="M13" s="1"/>
  <c r="N10"/>
  <c r="H9"/>
  <c r="N9" s="1"/>
  <c r="N11" s="1"/>
  <c r="H12"/>
  <c r="N12" s="1"/>
  <c r="D12"/>
  <c r="N13" l="1"/>
  <c r="D9"/>
  <c r="H10"/>
  <c r="H11" s="1"/>
  <c r="H13" s="1"/>
  <c r="D10"/>
  <c r="E11"/>
  <c r="E13" s="1"/>
  <c r="F11"/>
  <c r="F13" s="1"/>
  <c r="I11"/>
  <c r="I13" s="1"/>
  <c r="K11"/>
  <c r="K13" s="1"/>
  <c r="D11" l="1"/>
  <c r="D13" s="1"/>
  <c r="N13" i="1"/>
  <c r="M13"/>
  <c r="L13"/>
  <c r="K13"/>
  <c r="J13"/>
  <c r="I13" s="1"/>
  <c r="H13"/>
  <c r="G13"/>
  <c r="F13" s="1"/>
  <c r="C13"/>
  <c r="D13"/>
  <c r="E13"/>
  <c r="K6"/>
  <c r="I10"/>
  <c r="L12"/>
  <c r="L11"/>
  <c r="L10"/>
  <c r="L9"/>
  <c r="L8"/>
  <c r="L7"/>
  <c r="L6"/>
  <c r="I12"/>
  <c r="I11"/>
  <c r="I9"/>
  <c r="I8"/>
  <c r="I7"/>
  <c r="I6"/>
  <c r="K5"/>
  <c r="J5"/>
  <c r="F12"/>
  <c r="F11"/>
  <c r="F10"/>
  <c r="F9"/>
  <c r="F8"/>
  <c r="F7"/>
  <c r="F6"/>
  <c r="H5"/>
  <c r="G5"/>
  <c r="D5"/>
  <c r="E5"/>
  <c r="C7"/>
  <c r="C8"/>
  <c r="C9"/>
  <c r="C10"/>
  <c r="C11"/>
  <c r="C12"/>
  <c r="C6"/>
  <c r="I5" l="1"/>
  <c r="F5"/>
  <c r="C5"/>
</calcChain>
</file>

<file path=xl/sharedStrings.xml><?xml version="1.0" encoding="utf-8"?>
<sst xmlns="http://schemas.openxmlformats.org/spreadsheetml/2006/main" count="62" uniqueCount="49">
  <si>
    <t>Галузь</t>
  </si>
  <si>
    <t>№</t>
  </si>
  <si>
    <t>Добувна галузь</t>
  </si>
  <si>
    <t>Металургійна галузь</t>
  </si>
  <si>
    <t>Заклади транспортування, зберігання, оптової і роздрібної торгівлі газо-та нафтопродуктами</t>
  </si>
  <si>
    <t>Підприємства енергетики</t>
  </si>
  <si>
    <t>Підприємства газу, гарячої води</t>
  </si>
  <si>
    <t>Заклади фінансово-кредитної сфери</t>
  </si>
  <si>
    <t>Інші платники</t>
  </si>
  <si>
    <t>План 2019</t>
  </si>
  <si>
    <t>Всього</t>
  </si>
  <si>
    <t>зем.под</t>
  </si>
  <si>
    <t>оренда</t>
  </si>
  <si>
    <r>
      <t xml:space="preserve">Всього по місту, </t>
    </r>
    <r>
      <rPr>
        <b/>
        <i/>
        <sz val="12"/>
        <color theme="1"/>
        <rFont val="Times New Roman"/>
        <family val="1"/>
        <charset val="204"/>
      </rPr>
      <t>в т.ч.</t>
    </r>
  </si>
  <si>
    <t>млн.грн.</t>
  </si>
  <si>
    <r>
      <t>Всього по місту  
(</t>
    </r>
    <r>
      <rPr>
        <b/>
        <i/>
        <sz val="12"/>
        <color theme="1"/>
        <rFont val="Times New Roman"/>
        <family val="1"/>
        <charset val="204"/>
      </rPr>
      <t>без інших платників</t>
    </r>
    <r>
      <rPr>
        <b/>
        <sz val="12"/>
        <color theme="1"/>
        <rFont val="Times New Roman"/>
        <family val="1"/>
        <charset val="204"/>
      </rPr>
      <t>)</t>
    </r>
  </si>
  <si>
    <r>
      <t xml:space="preserve">Прогноз - 1 ДФ 
2019 = 2020 </t>
    </r>
    <r>
      <rPr>
        <sz val="11"/>
        <color theme="1"/>
        <rFont val="Times New Roman"/>
        <family val="1"/>
        <charset val="204"/>
      </rPr>
      <t>(по декларації)</t>
    </r>
    <r>
      <rPr>
        <sz val="12"/>
        <color theme="1"/>
        <rFont val="Times New Roman"/>
        <family val="1"/>
        <charset val="204"/>
      </rPr>
      <t xml:space="preserve">
</t>
    </r>
    <r>
      <rPr>
        <i/>
        <sz val="10"/>
        <color theme="1"/>
        <rFont val="Times New Roman"/>
        <family val="1"/>
        <charset val="204"/>
      </rPr>
      <t xml:space="preserve"> (ГМК: зем.под.25%, оренда 25%)</t>
    </r>
  </si>
  <si>
    <r>
      <t xml:space="preserve">Прогноз - 2  ДФ
 2019 = 2020 </t>
    </r>
    <r>
      <rPr>
        <sz val="11"/>
        <color theme="1"/>
        <rFont val="Times New Roman"/>
        <family val="1"/>
        <charset val="204"/>
      </rPr>
      <t>(по декларації)</t>
    </r>
    <r>
      <rPr>
        <sz val="12"/>
        <color theme="1"/>
        <rFont val="Times New Roman"/>
        <family val="1"/>
        <charset val="204"/>
      </rPr>
      <t xml:space="preserve">
</t>
    </r>
    <r>
      <rPr>
        <i/>
        <sz val="10"/>
        <color theme="1"/>
        <rFont val="Times New Roman"/>
        <family val="1"/>
        <charset val="204"/>
      </rPr>
      <t xml:space="preserve"> (ГМК: зем.под.25%, оренда 100%)</t>
    </r>
  </si>
  <si>
    <t xml:space="preserve">Розрахунок АРВ - УМА та ЗВ (альтернатива 6)
2019=2020
</t>
  </si>
  <si>
    <t>Примітка: в Прогнозі -1 Дф, у зв'язку з неоднозначним тлумаченням ДФС України, по добувній галузі враховано норму Податково кодексу (25% обчисленого податку) як до земельного податку, так і до орендної плати за землю. У зв"язку з чим, можливі  зростання надходжень по оренді землі по цій галузі - на 570,3 млн.грн.</t>
  </si>
  <si>
    <t>Розрахунок прогнозних надходжень від плати за землю по м.Кривий Ріг</t>
  </si>
  <si>
    <t>у тому числі:</t>
  </si>
  <si>
    <t>земельного податку</t>
  </si>
  <si>
    <t>орендної плати за землю</t>
  </si>
  <si>
    <t>Разом</t>
  </si>
  <si>
    <t xml:space="preserve">Інші </t>
  </si>
  <si>
    <t>Розрахунок витрат суб’єктів господарювання на податки та збори</t>
  </si>
  <si>
    <t>Усього надходжень по місту</t>
  </si>
  <si>
    <t xml:space="preserve">Примітки: </t>
  </si>
  <si>
    <t>Землі промисловості</t>
  </si>
  <si>
    <t>Землі транспорту</t>
  </si>
  <si>
    <t>4</t>
  </si>
  <si>
    <t>3</t>
  </si>
  <si>
    <t>5</t>
  </si>
  <si>
    <t>усього, грн</t>
  </si>
  <si>
    <t>Додаткові витрати суб’єктів господарювання на податки та збори, грн</t>
  </si>
  <si>
    <t xml:space="preserve">Цільове використання земельної ділянки </t>
  </si>
  <si>
    <t xml:space="preserve"> в разі зміни ставок плати за землю при запровадженні альтернатив 1, 5</t>
  </si>
  <si>
    <t>3. У зв'язку з ухваленням відповідних нормативно-правових актів та рішень державних органів розрахунок витрат може бути змінено впродовж відповідного періоду.</t>
  </si>
  <si>
    <t>Річна плата за землю за ставками, що діють у 2021 році</t>
  </si>
  <si>
    <t>Річна плата за землю за ставками, що пропонуються з 01.01.2022</t>
  </si>
  <si>
    <t xml:space="preserve">орендної плати за землю </t>
  </si>
  <si>
    <t>1. Для розрахунку витрат використана інформація щодо  задекларованих податкових зобов'язань з плати за землю, надана Головним управлінням ДПС у Дніпропетровській області (листи від 25.02.2021 №3583/5/04-36-04-10-16, №3896/5/04-36-04-11-09).</t>
  </si>
  <si>
    <t>став-ка, %</t>
  </si>
  <si>
    <t>№ п/п</t>
  </si>
  <si>
    <t xml:space="preserve">Додаток 1
до аналізу регуляторного впливу до проєкту регуляторного акта - рішення міської ради «Про встановлення ставок плати за землю та пільг із земельного податку на території м.Кривого Рогу» </t>
  </si>
  <si>
    <r>
      <t>Річна плата за землю з 01.01.2022 з урахуванням збільшення середньої базової вартості 1 м</t>
    </r>
    <r>
      <rPr>
        <b/>
        <i/>
        <vertAlign val="superscript"/>
        <sz val="11"/>
        <color theme="1"/>
        <rFont val="Times New Roman"/>
        <family val="1"/>
        <charset val="204"/>
      </rPr>
      <t>2</t>
    </r>
    <r>
      <rPr>
        <b/>
        <i/>
        <sz val="11"/>
        <color theme="1"/>
        <rFont val="Times New Roman"/>
        <family val="1"/>
        <charset val="204"/>
      </rPr>
      <t xml:space="preserve"> землі, грн</t>
    </r>
  </si>
  <si>
    <r>
      <t>2. У разі введення в дію з 01.01.2022 нової нормативної грошової оцінки земель м. Кривого Рогу, що передбачає збільшення середньої базової вартості 1 м</t>
    </r>
    <r>
      <rPr>
        <i/>
        <vertAlign val="superscript"/>
        <sz val="12"/>
        <color theme="1"/>
        <rFont val="Times New Roman"/>
        <family val="1"/>
        <charset val="204"/>
      </rPr>
      <t>2</t>
    </r>
    <r>
      <rPr>
        <i/>
        <sz val="12"/>
        <color theme="1"/>
        <rFont val="Times New Roman"/>
        <family val="1"/>
        <charset val="204"/>
      </rPr>
      <t xml:space="preserve"> землі на 18,61%, прогнозується відповідне збільшення плати за землю.</t>
    </r>
  </si>
  <si>
    <t>__________________________________________________________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</si>
</sst>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0.0"/>
    <numFmt numFmtId="165" formatCode="#,##0.00\ _₽"/>
  </numFmts>
  <fonts count="19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i/>
      <sz val="13.5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vertAlign val="superscript"/>
      <sz val="11"/>
      <color theme="1"/>
      <name val="Times New Roman"/>
      <family val="1"/>
      <charset val="204"/>
    </font>
    <font>
      <i/>
      <vertAlign val="superscript"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center" vertical="top"/>
    </xf>
    <xf numFmtId="164" fontId="5" fillId="0" borderId="1" xfId="0" applyNumberFormat="1" applyFont="1" applyBorder="1"/>
    <xf numFmtId="0" fontId="0" fillId="0" borderId="0" xfId="0" applyAlignment="1"/>
    <xf numFmtId="2" fontId="1" fillId="0" borderId="1" xfId="0" applyNumberFormat="1" applyFont="1" applyBorder="1" applyAlignment="1">
      <alignment horizontal="center" vertical="top"/>
    </xf>
    <xf numFmtId="2" fontId="10" fillId="0" borderId="1" xfId="0" applyNumberFormat="1" applyFont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top"/>
    </xf>
    <xf numFmtId="4" fontId="1" fillId="0" borderId="1" xfId="0" applyNumberFormat="1" applyFont="1" applyBorder="1" applyAlignment="1">
      <alignment horizontal="center" vertical="top"/>
    </xf>
    <xf numFmtId="43" fontId="1" fillId="0" borderId="1" xfId="0" applyNumberFormat="1" applyFont="1" applyBorder="1" applyAlignment="1">
      <alignment vertical="top"/>
    </xf>
    <xf numFmtId="43" fontId="12" fillId="0" borderId="1" xfId="0" applyNumberFormat="1" applyFont="1" applyBorder="1" applyAlignment="1">
      <alignment vertical="center"/>
    </xf>
    <xf numFmtId="43" fontId="12" fillId="0" borderId="1" xfId="0" applyNumberFormat="1" applyFont="1" applyBorder="1" applyAlignment="1">
      <alignment vertical="top"/>
    </xf>
    <xf numFmtId="43" fontId="1" fillId="0" borderId="1" xfId="0" applyNumberFormat="1" applyFont="1" applyFill="1" applyBorder="1" applyAlignment="1">
      <alignment vertical="top"/>
    </xf>
    <xf numFmtId="2" fontId="1" fillId="0" borderId="1" xfId="0" applyNumberFormat="1" applyFont="1" applyFill="1" applyBorder="1" applyAlignment="1">
      <alignment horizontal="center" vertical="top"/>
    </xf>
    <xf numFmtId="0" fontId="1" fillId="0" borderId="0" xfId="0" applyFont="1"/>
    <xf numFmtId="0" fontId="2" fillId="0" borderId="0" xfId="0" applyFont="1"/>
    <xf numFmtId="43" fontId="12" fillId="0" borderId="1" xfId="0" applyNumberFormat="1" applyFont="1" applyBorder="1" applyAlignment="1">
      <alignment horizontal="center" vertical="center"/>
    </xf>
    <xf numFmtId="43" fontId="12" fillId="0" borderId="1" xfId="0" applyNumberFormat="1" applyFont="1" applyBorder="1" applyAlignment="1">
      <alignment horizontal="center" vertical="top"/>
    </xf>
    <xf numFmtId="43" fontId="1" fillId="0" borderId="1" xfId="0" applyNumberFormat="1" applyFont="1" applyBorder="1" applyAlignment="1">
      <alignment horizontal="center" vertical="top"/>
    </xf>
    <xf numFmtId="43" fontId="1" fillId="0" borderId="1" xfId="0" applyNumberFormat="1" applyFont="1" applyFill="1" applyBorder="1" applyAlignment="1">
      <alignment horizontal="center" vertical="top"/>
    </xf>
    <xf numFmtId="0" fontId="10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9" fillId="0" borderId="0" xfId="0" applyFont="1" applyAlignment="1">
      <alignment wrapText="1"/>
    </xf>
    <xf numFmtId="0" fontId="10" fillId="0" borderId="3" xfId="0" applyFont="1" applyBorder="1" applyAlignment="1">
      <alignment horizontal="center" vertical="top" wrapText="1"/>
    </xf>
    <xf numFmtId="49" fontId="10" fillId="0" borderId="1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vertical="top" wrapText="1"/>
    </xf>
    <xf numFmtId="2" fontId="10" fillId="0" borderId="1" xfId="0" applyNumberFormat="1" applyFont="1" applyBorder="1" applyAlignment="1">
      <alignment horizontal="center" vertical="top" wrapText="1"/>
    </xf>
    <xf numFmtId="165" fontId="15" fillId="0" borderId="6" xfId="0" applyNumberFormat="1" applyFont="1" applyBorder="1" applyAlignment="1">
      <alignment horizontal="center" vertical="top"/>
    </xf>
    <xf numFmtId="165" fontId="16" fillId="0" borderId="6" xfId="0" applyNumberFormat="1" applyFont="1" applyBorder="1" applyAlignment="1">
      <alignment horizontal="center" vertical="center"/>
    </xf>
    <xf numFmtId="165" fontId="16" fillId="0" borderId="1" xfId="0" applyNumberFormat="1" applyFont="1" applyBorder="1" applyAlignment="1">
      <alignment vertical="center"/>
    </xf>
    <xf numFmtId="165" fontId="15" fillId="0" borderId="1" xfId="0" applyNumberFormat="1" applyFont="1" applyBorder="1" applyAlignment="1">
      <alignment vertical="top"/>
    </xf>
    <xf numFmtId="165" fontId="16" fillId="0" borderId="1" xfId="0" applyNumberFormat="1" applyFont="1" applyBorder="1" applyAlignment="1">
      <alignment vertical="top"/>
    </xf>
    <xf numFmtId="165" fontId="16" fillId="0" borderId="6" xfId="0" applyNumberFormat="1" applyFont="1" applyBorder="1" applyAlignment="1">
      <alignment horizontal="center" vertical="top"/>
    </xf>
    <xf numFmtId="39" fontId="1" fillId="0" borderId="1" xfId="0" applyNumberFormat="1" applyFont="1" applyBorder="1" applyAlignment="1">
      <alignment horizontal="right" vertical="top"/>
    </xf>
    <xf numFmtId="0" fontId="11" fillId="0" borderId="0" xfId="0" applyFont="1" applyAlignment="1">
      <alignment horizontal="justify" vertical="top" wrapText="1"/>
    </xf>
    <xf numFmtId="0" fontId="11" fillId="0" borderId="0" xfId="0" applyFont="1" applyAlignment="1"/>
    <xf numFmtId="43" fontId="1" fillId="0" borderId="4" xfId="0" applyNumberFormat="1" applyFont="1" applyFill="1" applyBorder="1" applyAlignment="1">
      <alignment horizontal="center" vertical="top"/>
    </xf>
    <xf numFmtId="43" fontId="1" fillId="0" borderId="6" xfId="0" applyNumberFormat="1" applyFont="1" applyFill="1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11" fillId="0" borderId="0" xfId="0" applyFont="1" applyAlignment="1">
      <alignment horizontal="justify" wrapText="1"/>
    </xf>
    <xf numFmtId="43" fontId="12" fillId="0" borderId="4" xfId="0" applyNumberFormat="1" applyFont="1" applyBorder="1" applyAlignment="1">
      <alignment horizontal="left" vertical="center"/>
    </xf>
    <xf numFmtId="43" fontId="12" fillId="0" borderId="6" xfId="0" applyNumberFormat="1" applyFont="1" applyBorder="1" applyAlignment="1">
      <alignment horizontal="left" vertical="center"/>
    </xf>
    <xf numFmtId="43" fontId="1" fillId="0" borderId="4" xfId="0" applyNumberFormat="1" applyFont="1" applyBorder="1" applyAlignment="1">
      <alignment horizontal="center" vertical="top"/>
    </xf>
    <xf numFmtId="43" fontId="1" fillId="0" borderId="6" xfId="0" applyNumberFormat="1" applyFont="1" applyBorder="1" applyAlignment="1">
      <alignment horizontal="center" vertical="top"/>
    </xf>
    <xf numFmtId="0" fontId="0" fillId="0" borderId="0" xfId="0" applyAlignment="1">
      <alignment horizontal="center"/>
    </xf>
    <xf numFmtId="0" fontId="10" fillId="0" borderId="2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43" fontId="12" fillId="0" borderId="4" xfId="0" applyNumberFormat="1" applyFont="1" applyBorder="1" applyAlignment="1">
      <alignment horizontal="left" vertical="top"/>
    </xf>
    <xf numFmtId="43" fontId="12" fillId="0" borderId="6" xfId="0" applyNumberFormat="1" applyFont="1" applyBorder="1" applyAlignment="1">
      <alignment horizontal="left" vertical="top"/>
    </xf>
    <xf numFmtId="43" fontId="12" fillId="0" borderId="4" xfId="0" applyNumberFormat="1" applyFont="1" applyBorder="1" applyAlignment="1">
      <alignment horizontal="right" vertical="center"/>
    </xf>
    <xf numFmtId="43" fontId="12" fillId="0" borderId="6" xfId="0" applyNumberFormat="1" applyFont="1" applyBorder="1" applyAlignment="1">
      <alignment horizontal="right" vertical="center"/>
    </xf>
    <xf numFmtId="43" fontId="12" fillId="0" borderId="4" xfId="0" applyNumberFormat="1" applyFont="1" applyBorder="1" applyAlignment="1">
      <alignment horizontal="right" vertical="top"/>
    </xf>
    <xf numFmtId="43" fontId="12" fillId="0" borderId="6" xfId="0" applyNumberFormat="1" applyFont="1" applyBorder="1" applyAlignment="1">
      <alignment horizontal="right" vertical="top"/>
    </xf>
    <xf numFmtId="4" fontId="1" fillId="0" borderId="4" xfId="0" applyNumberFormat="1" applyFont="1" applyBorder="1" applyAlignment="1">
      <alignment horizontal="center" vertical="top"/>
    </xf>
    <xf numFmtId="4" fontId="1" fillId="0" borderId="6" xfId="0" applyNumberFormat="1" applyFon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4" fillId="0" borderId="0" xfId="0" applyFont="1" applyAlignment="1">
      <alignment horizontal="justify" wrapText="1"/>
    </xf>
    <xf numFmtId="0" fontId="10" fillId="0" borderId="9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13" fillId="0" borderId="0" xfId="0" applyFont="1" applyAlignment="1">
      <alignment horizontal="center" wrapText="1"/>
    </xf>
    <xf numFmtId="0" fontId="9" fillId="0" borderId="0" xfId="0" applyFont="1" applyAlignment="1">
      <alignment wrapText="1"/>
    </xf>
    <xf numFmtId="0" fontId="7" fillId="0" borderId="7" xfId="0" applyFont="1" applyBorder="1" applyAlignment="1">
      <alignment horizontal="center"/>
    </xf>
    <xf numFmtId="0" fontId="3" fillId="0" borderId="0" xfId="0" applyFont="1" applyAlignment="1">
      <alignment vertical="top" wrapText="1"/>
    </xf>
    <xf numFmtId="0" fontId="8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8"/>
  <sheetViews>
    <sheetView tabSelected="1" topLeftCell="A10" workbookViewId="0">
      <selection activeCell="N13" sqref="N13"/>
    </sheetView>
  </sheetViews>
  <sheetFormatPr defaultRowHeight="15"/>
  <cols>
    <col min="1" max="1" width="4" customWidth="1"/>
    <col min="2" max="2" width="15.5703125" customWidth="1"/>
    <col min="3" max="3" width="6.28515625" customWidth="1"/>
    <col min="4" max="4" width="17.28515625" customWidth="1"/>
    <col min="5" max="5" width="16" customWidth="1"/>
    <col min="6" max="6" width="17.42578125" customWidth="1"/>
    <col min="7" max="7" width="6.5703125" customWidth="1"/>
    <col min="8" max="8" width="18.28515625" customWidth="1"/>
    <col min="9" max="9" width="9.140625" customWidth="1"/>
    <col min="10" max="10" width="8.42578125" customWidth="1"/>
    <col min="11" max="11" width="9.140625" customWidth="1"/>
    <col min="12" max="12" width="9" customWidth="1"/>
    <col min="13" max="13" width="19.140625" customWidth="1"/>
    <col min="14" max="14" width="18.42578125" customWidth="1"/>
  </cols>
  <sheetData>
    <row r="1" spans="1:16" ht="93" customHeight="1">
      <c r="A1" s="23"/>
      <c r="B1" s="23"/>
      <c r="C1" s="81"/>
      <c r="D1" s="81"/>
      <c r="E1" s="81"/>
      <c r="F1" s="81"/>
      <c r="G1" s="31"/>
      <c r="H1" s="31"/>
      <c r="I1" s="72" t="s">
        <v>45</v>
      </c>
      <c r="J1" s="72"/>
      <c r="K1" s="72"/>
      <c r="L1" s="72"/>
      <c r="M1" s="72"/>
      <c r="N1" s="72"/>
      <c r="O1" s="13"/>
      <c r="P1" s="13"/>
    </row>
    <row r="2" spans="1:16" ht="21" customHeight="1">
      <c r="A2" s="80" t="s">
        <v>26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</row>
    <row r="3" spans="1:16" ht="18" customHeight="1">
      <c r="A3" s="80" t="s">
        <v>37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</row>
    <row r="4" spans="1:16" ht="6.75" customHeight="1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6" ht="30" customHeight="1">
      <c r="A5" s="56" t="s">
        <v>44</v>
      </c>
      <c r="B5" s="56" t="s">
        <v>36</v>
      </c>
      <c r="C5" s="59" t="s">
        <v>39</v>
      </c>
      <c r="D5" s="60"/>
      <c r="E5" s="60"/>
      <c r="F5" s="61"/>
      <c r="G5" s="59" t="s">
        <v>40</v>
      </c>
      <c r="H5" s="60"/>
      <c r="I5" s="60"/>
      <c r="J5" s="60"/>
      <c r="K5" s="60"/>
      <c r="L5" s="61"/>
      <c r="M5" s="56" t="s">
        <v>46</v>
      </c>
      <c r="N5" s="77" t="s">
        <v>35</v>
      </c>
    </row>
    <row r="6" spans="1:16" ht="15" customHeight="1">
      <c r="A6" s="57"/>
      <c r="B6" s="57"/>
      <c r="C6" s="56" t="s">
        <v>43</v>
      </c>
      <c r="D6" s="56" t="s">
        <v>34</v>
      </c>
      <c r="E6" s="59" t="s">
        <v>21</v>
      </c>
      <c r="F6" s="61"/>
      <c r="G6" s="56" t="s">
        <v>43</v>
      </c>
      <c r="H6" s="56" t="s">
        <v>34</v>
      </c>
      <c r="I6" s="59" t="s">
        <v>21</v>
      </c>
      <c r="J6" s="60"/>
      <c r="K6" s="60"/>
      <c r="L6" s="61"/>
      <c r="M6" s="70"/>
      <c r="N6" s="78"/>
    </row>
    <row r="7" spans="1:16" ht="28.5" customHeight="1">
      <c r="A7" s="57"/>
      <c r="B7" s="57"/>
      <c r="C7" s="57"/>
      <c r="D7" s="57"/>
      <c r="E7" s="56" t="s">
        <v>22</v>
      </c>
      <c r="F7" s="56" t="s">
        <v>23</v>
      </c>
      <c r="G7" s="57"/>
      <c r="H7" s="57"/>
      <c r="I7" s="73" t="s">
        <v>22</v>
      </c>
      <c r="J7" s="74"/>
      <c r="K7" s="73" t="s">
        <v>41</v>
      </c>
      <c r="L7" s="74"/>
      <c r="M7" s="70"/>
      <c r="N7" s="78"/>
    </row>
    <row r="8" spans="1:16" ht="152.25" customHeight="1">
      <c r="A8" s="58"/>
      <c r="B8" s="58"/>
      <c r="C8" s="58"/>
      <c r="D8" s="58"/>
      <c r="E8" s="58"/>
      <c r="F8" s="58"/>
      <c r="G8" s="58"/>
      <c r="H8" s="58"/>
      <c r="I8" s="75"/>
      <c r="J8" s="76"/>
      <c r="K8" s="75"/>
      <c r="L8" s="76"/>
      <c r="M8" s="71"/>
      <c r="N8" s="79"/>
    </row>
    <row r="9" spans="1:16" ht="33" customHeight="1">
      <c r="A9" s="32">
        <v>1</v>
      </c>
      <c r="B9" s="30" t="s">
        <v>29</v>
      </c>
      <c r="C9" s="14">
        <v>2.5</v>
      </c>
      <c r="D9" s="17">
        <f>E9+F9</f>
        <v>1218720000</v>
      </c>
      <c r="E9" s="17">
        <v>132720000</v>
      </c>
      <c r="F9" s="44">
        <v>1086000000</v>
      </c>
      <c r="G9" s="14">
        <v>2.5</v>
      </c>
      <c r="H9" s="17">
        <f>I9+K9</f>
        <v>1218720000</v>
      </c>
      <c r="I9" s="68">
        <v>132720000</v>
      </c>
      <c r="J9" s="69"/>
      <c r="K9" s="53">
        <v>1086000000</v>
      </c>
      <c r="L9" s="54"/>
      <c r="M9" s="38">
        <v>1445523792</v>
      </c>
      <c r="N9" s="41">
        <f>M9-H9</f>
        <v>226803792</v>
      </c>
    </row>
    <row r="10" spans="1:16" ht="31.5" customHeight="1">
      <c r="A10" s="29">
        <v>2</v>
      </c>
      <c r="B10" s="30" t="s">
        <v>30</v>
      </c>
      <c r="C10" s="14">
        <v>2.5</v>
      </c>
      <c r="D10" s="21">
        <f t="shared" ref="D10" si="0">E10+F10</f>
        <v>91674434.150000006</v>
      </c>
      <c r="E10" s="28">
        <v>80202216.150000006</v>
      </c>
      <c r="F10" s="28">
        <v>11472218</v>
      </c>
      <c r="G10" s="22">
        <v>2.5</v>
      </c>
      <c r="H10" s="28">
        <f t="shared" ref="H10" si="1">I10+K10</f>
        <v>91674434.150000006</v>
      </c>
      <c r="I10" s="47">
        <v>80202216.150000006</v>
      </c>
      <c r="J10" s="48"/>
      <c r="K10" s="47">
        <v>11472218</v>
      </c>
      <c r="L10" s="49"/>
      <c r="M10" s="38">
        <v>108735046.34999999</v>
      </c>
      <c r="N10" s="41">
        <f>M10-H10</f>
        <v>17060612.199999988</v>
      </c>
    </row>
    <row r="11" spans="1:16" ht="23.25" customHeight="1">
      <c r="A11" s="33" t="s">
        <v>32</v>
      </c>
      <c r="B11" s="34" t="s">
        <v>24</v>
      </c>
      <c r="C11" s="15"/>
      <c r="D11" s="19">
        <f>SUM(D9:D10)</f>
        <v>1310394434.1500001</v>
      </c>
      <c r="E11" s="25">
        <f>SUM(E9:E10)</f>
        <v>212922216.15000001</v>
      </c>
      <c r="F11" s="25">
        <f>SUM(F9:F10)</f>
        <v>1097472218</v>
      </c>
      <c r="G11" s="15"/>
      <c r="H11" s="25">
        <f>SUM(H9:H10)</f>
        <v>1310394434.1500001</v>
      </c>
      <c r="I11" s="64">
        <f>SUM(I9:I10)</f>
        <v>212922216.15000001</v>
      </c>
      <c r="J11" s="65"/>
      <c r="K11" s="51">
        <f>SUM(K9:K10)</f>
        <v>1097472218</v>
      </c>
      <c r="L11" s="52"/>
      <c r="M11" s="39">
        <f>SUM(M9:M10)</f>
        <v>1554258838.3499999</v>
      </c>
      <c r="N11" s="40">
        <f>SUM(N9:N10)</f>
        <v>243864404.19999999</v>
      </c>
    </row>
    <row r="12" spans="1:16" ht="22.5" customHeight="1">
      <c r="A12" s="33" t="s">
        <v>31</v>
      </c>
      <c r="B12" s="35" t="s">
        <v>25</v>
      </c>
      <c r="C12" s="14"/>
      <c r="D12" s="18">
        <f>E12+F12</f>
        <v>85755944.950000003</v>
      </c>
      <c r="E12" s="27">
        <v>11294943.550000001</v>
      </c>
      <c r="F12" s="27">
        <v>74461001.400000006</v>
      </c>
      <c r="G12" s="14"/>
      <c r="H12" s="27">
        <f>I12+K12</f>
        <v>85755944.950000003</v>
      </c>
      <c r="I12" s="53">
        <v>11294943.550000001</v>
      </c>
      <c r="J12" s="54"/>
      <c r="K12" s="53">
        <v>74461001.400000006</v>
      </c>
      <c r="L12" s="54"/>
      <c r="M12" s="38">
        <v>101715126.31</v>
      </c>
      <c r="N12" s="41">
        <f>M12-H12</f>
        <v>15959181.359999999</v>
      </c>
    </row>
    <row r="13" spans="1:16" ht="48" customHeight="1">
      <c r="A13" s="33" t="s">
        <v>33</v>
      </c>
      <c r="B13" s="36" t="s">
        <v>27</v>
      </c>
      <c r="C13" s="37"/>
      <c r="D13" s="20">
        <f>SUM(D11:D12)</f>
        <v>1396150379.1000001</v>
      </c>
      <c r="E13" s="26">
        <f>SUM(E11:E12)</f>
        <v>224217159.70000002</v>
      </c>
      <c r="F13" s="26">
        <f>SUM(F11:F12)</f>
        <v>1171933219.4000001</v>
      </c>
      <c r="G13" s="16"/>
      <c r="H13" s="26">
        <f>SUM(H11:H12)</f>
        <v>1396150379.1000001</v>
      </c>
      <c r="I13" s="66">
        <f>SUM(I11:I12)</f>
        <v>224217159.70000002</v>
      </c>
      <c r="J13" s="67"/>
      <c r="K13" s="62">
        <f>SUM(K11:K12)</f>
        <v>1171933219.4000001</v>
      </c>
      <c r="L13" s="63"/>
      <c r="M13" s="43">
        <f>SUM(M11:M12)</f>
        <v>1655973964.6599998</v>
      </c>
      <c r="N13" s="42">
        <f>SUM(N11:N12)</f>
        <v>259823585.56</v>
      </c>
    </row>
    <row r="14" spans="1:16" ht="17.25" customHeight="1">
      <c r="A14" s="46" t="s">
        <v>28</v>
      </c>
      <c r="B14" s="46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</row>
    <row r="15" spans="1:16" ht="29.25" customHeight="1">
      <c r="A15" s="45" t="s">
        <v>42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</row>
    <row r="16" spans="1:16" ht="33.75" customHeight="1">
      <c r="A16" s="45" t="s">
        <v>47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</row>
    <row r="17" spans="1:14" ht="17.25" customHeight="1">
      <c r="A17" s="50" t="s">
        <v>38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</row>
    <row r="18" spans="1:14" ht="48.75" customHeight="1">
      <c r="E18" s="55" t="s">
        <v>48</v>
      </c>
      <c r="F18" s="55"/>
      <c r="G18" s="55"/>
      <c r="H18" s="55"/>
      <c r="I18" s="55"/>
      <c r="J18" s="55"/>
      <c r="K18" s="55"/>
    </row>
  </sheetData>
  <mergeCells count="35">
    <mergeCell ref="M5:M8"/>
    <mergeCell ref="I1:N1"/>
    <mergeCell ref="I7:J8"/>
    <mergeCell ref="K7:L8"/>
    <mergeCell ref="H6:H8"/>
    <mergeCell ref="N5:N8"/>
    <mergeCell ref="A2:N2"/>
    <mergeCell ref="A3:N3"/>
    <mergeCell ref="G6:G8"/>
    <mergeCell ref="D6:D8"/>
    <mergeCell ref="E7:E8"/>
    <mergeCell ref="F7:F8"/>
    <mergeCell ref="C1:F1"/>
    <mergeCell ref="C6:C8"/>
    <mergeCell ref="G5:L5"/>
    <mergeCell ref="I6:L6"/>
    <mergeCell ref="E18:K18"/>
    <mergeCell ref="A5:A8"/>
    <mergeCell ref="B5:B8"/>
    <mergeCell ref="C5:F5"/>
    <mergeCell ref="E6:F6"/>
    <mergeCell ref="K13:L13"/>
    <mergeCell ref="I11:J11"/>
    <mergeCell ref="I12:J12"/>
    <mergeCell ref="I13:J13"/>
    <mergeCell ref="I9:J9"/>
    <mergeCell ref="K9:L9"/>
    <mergeCell ref="A15:N15"/>
    <mergeCell ref="A14:B14"/>
    <mergeCell ref="I10:J10"/>
    <mergeCell ref="K10:L10"/>
    <mergeCell ref="A17:N17"/>
    <mergeCell ref="K11:L11"/>
    <mergeCell ref="K12:L12"/>
    <mergeCell ref="A16:N16"/>
  </mergeCells>
  <pageMargins left="1.1023622047244095" right="0.31496062992125984" top="0.74803149606299213" bottom="0.74803149606299213" header="0.31496062992125984" footer="0.31496062992125984"/>
  <pageSetup paperSize="9" scale="7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5"/>
  <sheetViews>
    <sheetView workbookViewId="0">
      <selection activeCell="H7" sqref="H7"/>
    </sheetView>
  </sheetViews>
  <sheetFormatPr defaultRowHeight="15"/>
  <cols>
    <col min="1" max="1" width="4.28515625" customWidth="1"/>
    <col min="2" max="2" width="27.28515625" customWidth="1"/>
    <col min="3" max="3" width="8.140625" customWidth="1"/>
    <col min="4" max="4" width="8.5703125" customWidth="1"/>
    <col min="5" max="5" width="8.42578125" customWidth="1"/>
    <col min="6" max="6" width="9.5703125" customWidth="1"/>
    <col min="7" max="7" width="9.140625" customWidth="1"/>
    <col min="8" max="8" width="9.85546875" customWidth="1"/>
    <col min="9" max="9" width="10.28515625" customWidth="1"/>
    <col min="11" max="11" width="10.140625" customWidth="1"/>
    <col min="12" max="12" width="11.140625" customWidth="1"/>
  </cols>
  <sheetData>
    <row r="1" spans="1:14" ht="18.75">
      <c r="A1" s="84" t="s">
        <v>20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</row>
    <row r="2" spans="1:14">
      <c r="M2" s="82" t="s">
        <v>14</v>
      </c>
      <c r="N2" s="82"/>
    </row>
    <row r="3" spans="1:14" ht="51.75" customHeight="1">
      <c r="A3" s="85" t="s">
        <v>1</v>
      </c>
      <c r="B3" s="85" t="s">
        <v>0</v>
      </c>
      <c r="C3" s="87" t="s">
        <v>9</v>
      </c>
      <c r="D3" s="88"/>
      <c r="E3" s="89"/>
      <c r="F3" s="90" t="s">
        <v>16</v>
      </c>
      <c r="G3" s="91"/>
      <c r="H3" s="92"/>
      <c r="I3" s="90" t="s">
        <v>17</v>
      </c>
      <c r="J3" s="91"/>
      <c r="K3" s="92"/>
      <c r="L3" s="90" t="s">
        <v>18</v>
      </c>
      <c r="M3" s="88"/>
      <c r="N3" s="89"/>
    </row>
    <row r="4" spans="1:14" ht="18.75" customHeight="1">
      <c r="A4" s="86"/>
      <c r="B4" s="86"/>
      <c r="C4" s="2" t="s">
        <v>10</v>
      </c>
      <c r="D4" s="2" t="s">
        <v>11</v>
      </c>
      <c r="E4" s="2" t="s">
        <v>12</v>
      </c>
      <c r="F4" s="2" t="s">
        <v>10</v>
      </c>
      <c r="G4" s="2" t="s">
        <v>11</v>
      </c>
      <c r="H4" s="2" t="s">
        <v>12</v>
      </c>
      <c r="I4" s="2" t="s">
        <v>10</v>
      </c>
      <c r="J4" s="2" t="s">
        <v>11</v>
      </c>
      <c r="K4" s="2" t="s">
        <v>12</v>
      </c>
      <c r="L4" s="2" t="s">
        <v>10</v>
      </c>
      <c r="M4" s="2" t="s">
        <v>11</v>
      </c>
      <c r="N4" s="2" t="s">
        <v>12</v>
      </c>
    </row>
    <row r="5" spans="1:14" ht="30.75" customHeight="1">
      <c r="A5" s="1"/>
      <c r="B5" s="5" t="s">
        <v>13</v>
      </c>
      <c r="C5" s="7">
        <f>D5+E5</f>
        <v>1282.4000000000001</v>
      </c>
      <c r="D5" s="7">
        <f>D6+D7+D8+D9+D10+D11+D12</f>
        <v>127.4</v>
      </c>
      <c r="E5" s="7">
        <f>E6+E7+E8+E9+E10+E11+E12</f>
        <v>1155</v>
      </c>
      <c r="F5" s="8">
        <f>G5+H5</f>
        <v>1288.3000000000002</v>
      </c>
      <c r="G5" s="7">
        <f>G6+G7+G8+G9+G10+G11+G12</f>
        <v>128.19999999999999</v>
      </c>
      <c r="H5" s="7">
        <f>H6+H7+H8+H9+H10+H11+H12</f>
        <v>1160.1000000000001</v>
      </c>
      <c r="I5" s="8">
        <f>J5+K5</f>
        <v>1698.6</v>
      </c>
      <c r="J5" s="7">
        <f>J6+J7+J8+J9+J10+J11+J12</f>
        <v>128.19999999999999</v>
      </c>
      <c r="K5" s="7">
        <f>K6+K7+K8+K9+K10+K11+K12</f>
        <v>1570.3999999999999</v>
      </c>
      <c r="L5" s="8"/>
      <c r="M5" s="7"/>
      <c r="N5" s="7"/>
    </row>
    <row r="6" spans="1:14" ht="15.75">
      <c r="A6" s="2">
        <v>1</v>
      </c>
      <c r="B6" s="9" t="s">
        <v>2</v>
      </c>
      <c r="C6" s="2">
        <f>D6+E6</f>
        <v>293.7</v>
      </c>
      <c r="D6" s="2">
        <v>78.5</v>
      </c>
      <c r="E6" s="2">
        <v>215.2</v>
      </c>
      <c r="F6" s="2">
        <f>G6+H6</f>
        <v>269.39999999999998</v>
      </c>
      <c r="G6" s="2">
        <v>79.3</v>
      </c>
      <c r="H6" s="2">
        <v>190.1</v>
      </c>
      <c r="I6" s="2">
        <f>J6+K6</f>
        <v>839.69999999999993</v>
      </c>
      <c r="J6" s="2">
        <v>79.3</v>
      </c>
      <c r="K6" s="11">
        <f>190.1/25%</f>
        <v>760.4</v>
      </c>
      <c r="L6" s="2">
        <f>M6+N6</f>
        <v>524.5</v>
      </c>
      <c r="M6" s="2">
        <v>0</v>
      </c>
      <c r="N6" s="2">
        <v>524.5</v>
      </c>
    </row>
    <row r="7" spans="1:14" ht="15.75">
      <c r="A7" s="2">
        <v>2</v>
      </c>
      <c r="B7" s="9" t="s">
        <v>3</v>
      </c>
      <c r="C7" s="2">
        <f t="shared" ref="C7:C13" si="0">D7+E7</f>
        <v>595.1</v>
      </c>
      <c r="D7" s="2">
        <v>0</v>
      </c>
      <c r="E7" s="2">
        <v>595.1</v>
      </c>
      <c r="F7" s="2">
        <f t="shared" ref="F7:F13" si="1">G7+H7</f>
        <v>644.70000000000005</v>
      </c>
      <c r="G7" s="2">
        <v>0</v>
      </c>
      <c r="H7" s="2">
        <v>644.70000000000005</v>
      </c>
      <c r="I7" s="2">
        <f t="shared" ref="I7:I13" si="2">J7+K7</f>
        <v>644.70000000000005</v>
      </c>
      <c r="J7" s="2">
        <v>0</v>
      </c>
      <c r="K7" s="2">
        <v>644.70000000000005</v>
      </c>
      <c r="L7" s="2">
        <f t="shared" ref="L7:L13" si="3">M7+N7</f>
        <v>285.90000000000003</v>
      </c>
      <c r="M7" s="2">
        <v>0.8</v>
      </c>
      <c r="N7" s="2">
        <v>285.10000000000002</v>
      </c>
    </row>
    <row r="8" spans="1:14" ht="31.5">
      <c r="A8" s="2">
        <v>3</v>
      </c>
      <c r="B8" s="10" t="s">
        <v>7</v>
      </c>
      <c r="C8" s="2">
        <f t="shared" si="0"/>
        <v>2.7</v>
      </c>
      <c r="D8" s="2">
        <v>1</v>
      </c>
      <c r="E8" s="2">
        <v>1.7</v>
      </c>
      <c r="F8" s="2">
        <f t="shared" si="1"/>
        <v>2.7</v>
      </c>
      <c r="G8" s="2">
        <v>1</v>
      </c>
      <c r="H8" s="2">
        <v>1.7</v>
      </c>
      <c r="I8" s="2">
        <f t="shared" si="2"/>
        <v>2.7</v>
      </c>
      <c r="J8" s="2">
        <v>1</v>
      </c>
      <c r="K8" s="2">
        <v>1.7</v>
      </c>
      <c r="L8" s="2">
        <f t="shared" si="3"/>
        <v>3.1999999999999997</v>
      </c>
      <c r="M8" s="2">
        <v>2.2999999999999998</v>
      </c>
      <c r="N8" s="2">
        <v>0.9</v>
      </c>
    </row>
    <row r="9" spans="1:14" ht="63">
      <c r="A9" s="2">
        <v>4</v>
      </c>
      <c r="B9" s="10" t="s">
        <v>4</v>
      </c>
      <c r="C9" s="2">
        <f t="shared" si="0"/>
        <v>6</v>
      </c>
      <c r="D9" s="2">
        <v>0.7</v>
      </c>
      <c r="E9" s="2">
        <v>5.3</v>
      </c>
      <c r="F9" s="2">
        <f t="shared" si="1"/>
        <v>6</v>
      </c>
      <c r="G9" s="2">
        <v>0.7</v>
      </c>
      <c r="H9" s="2">
        <v>5.3</v>
      </c>
      <c r="I9" s="2">
        <f t="shared" si="2"/>
        <v>6</v>
      </c>
      <c r="J9" s="2">
        <v>0.7</v>
      </c>
      <c r="K9" s="2">
        <v>5.3</v>
      </c>
      <c r="L9" s="2">
        <f t="shared" si="3"/>
        <v>8</v>
      </c>
      <c r="M9" s="2">
        <v>0</v>
      </c>
      <c r="N9" s="2">
        <v>8</v>
      </c>
    </row>
    <row r="10" spans="1:14" ht="15.75">
      <c r="A10" s="2">
        <v>5</v>
      </c>
      <c r="B10" s="9" t="s">
        <v>5</v>
      </c>
      <c r="C10" s="2">
        <f t="shared" si="0"/>
        <v>3.5</v>
      </c>
      <c r="D10" s="2">
        <v>0.9</v>
      </c>
      <c r="E10" s="2">
        <v>2.6</v>
      </c>
      <c r="F10" s="2">
        <f t="shared" si="1"/>
        <v>4.9000000000000004</v>
      </c>
      <c r="G10" s="2">
        <v>0.9</v>
      </c>
      <c r="H10" s="2">
        <v>4</v>
      </c>
      <c r="I10" s="2">
        <f t="shared" si="2"/>
        <v>4.9000000000000004</v>
      </c>
      <c r="J10" s="2">
        <v>0.9</v>
      </c>
      <c r="K10" s="2">
        <v>4</v>
      </c>
      <c r="L10" s="2">
        <f t="shared" si="3"/>
        <v>4.5</v>
      </c>
      <c r="M10" s="2">
        <v>0</v>
      </c>
      <c r="N10" s="2">
        <v>4.5</v>
      </c>
    </row>
    <row r="11" spans="1:14" ht="31.5">
      <c r="A11" s="2">
        <v>6</v>
      </c>
      <c r="B11" s="10" t="s">
        <v>6</v>
      </c>
      <c r="C11" s="2">
        <f t="shared" si="0"/>
        <v>3.8</v>
      </c>
      <c r="D11" s="2">
        <v>3.8</v>
      </c>
      <c r="E11" s="2">
        <v>0</v>
      </c>
      <c r="F11" s="2">
        <f t="shared" si="1"/>
        <v>3.8</v>
      </c>
      <c r="G11" s="2">
        <v>3.8</v>
      </c>
      <c r="H11" s="2">
        <v>0</v>
      </c>
      <c r="I11" s="2">
        <f t="shared" si="2"/>
        <v>3.8</v>
      </c>
      <c r="J11" s="2">
        <v>3.8</v>
      </c>
      <c r="K11" s="2">
        <v>0</v>
      </c>
      <c r="L11" s="2">
        <f t="shared" si="3"/>
        <v>3.7</v>
      </c>
      <c r="M11" s="2">
        <v>3.7</v>
      </c>
      <c r="N11" s="2">
        <v>0</v>
      </c>
    </row>
    <row r="12" spans="1:14" ht="15.75">
      <c r="A12" s="2">
        <v>7</v>
      </c>
      <c r="B12" s="9" t="s">
        <v>8</v>
      </c>
      <c r="C12" s="2">
        <f t="shared" si="0"/>
        <v>377.6</v>
      </c>
      <c r="D12" s="2">
        <v>42.5</v>
      </c>
      <c r="E12" s="2">
        <v>335.1</v>
      </c>
      <c r="F12" s="2">
        <f t="shared" si="1"/>
        <v>356.8</v>
      </c>
      <c r="G12" s="2">
        <v>42.5</v>
      </c>
      <c r="H12" s="2">
        <v>314.3</v>
      </c>
      <c r="I12" s="2">
        <f t="shared" si="2"/>
        <v>196.8</v>
      </c>
      <c r="J12" s="2">
        <v>42.5</v>
      </c>
      <c r="K12" s="2">
        <v>154.30000000000001</v>
      </c>
      <c r="L12" s="2">
        <f t="shared" si="3"/>
        <v>0</v>
      </c>
      <c r="M12" s="2"/>
      <c r="N12" s="2"/>
    </row>
    <row r="13" spans="1:14" ht="36" customHeight="1">
      <c r="A13" s="3"/>
      <c r="B13" s="5" t="s">
        <v>15</v>
      </c>
      <c r="C13" s="6">
        <f t="shared" si="0"/>
        <v>904.8</v>
      </c>
      <c r="D13" s="4">
        <f t="shared" ref="D13:N13" si="4">D6+D7+D8+D9+D10+D11</f>
        <v>84.9</v>
      </c>
      <c r="E13" s="4">
        <f t="shared" si="4"/>
        <v>819.9</v>
      </c>
      <c r="F13" s="6">
        <f t="shared" si="1"/>
        <v>931.50000000000011</v>
      </c>
      <c r="G13" s="4">
        <f t="shared" si="4"/>
        <v>85.7</v>
      </c>
      <c r="H13" s="4">
        <f t="shared" si="4"/>
        <v>845.80000000000007</v>
      </c>
      <c r="I13" s="6">
        <f t="shared" si="2"/>
        <v>1501.8</v>
      </c>
      <c r="J13" s="4">
        <f t="shared" si="4"/>
        <v>85.7</v>
      </c>
      <c r="K13" s="4">
        <f t="shared" si="4"/>
        <v>1416.1</v>
      </c>
      <c r="L13" s="6">
        <f t="shared" si="3"/>
        <v>829.8</v>
      </c>
      <c r="M13" s="4">
        <f t="shared" si="4"/>
        <v>6.8</v>
      </c>
      <c r="N13" s="12">
        <f t="shared" si="4"/>
        <v>823</v>
      </c>
    </row>
    <row r="15" spans="1:14" ht="73.5" customHeight="1">
      <c r="A15" s="83" t="s">
        <v>19</v>
      </c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</row>
  </sheetData>
  <mergeCells count="9">
    <mergeCell ref="M2:N2"/>
    <mergeCell ref="A15:N15"/>
    <mergeCell ref="A1:N1"/>
    <mergeCell ref="A3:A4"/>
    <mergeCell ref="B3:B4"/>
    <mergeCell ref="C3:E3"/>
    <mergeCell ref="F3:H3"/>
    <mergeCell ref="I3:K3"/>
    <mergeCell ref="L3:N3"/>
  </mergeCells>
  <pageMargins left="0.51181102362204722" right="0.31496062992125984" top="0.74803149606299213" bottom="0.74803149606299213" header="0.31496062992125984" footer="0.31496062992125984"/>
  <pageSetup paperSize="9" scale="9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на 04.03.19</vt:lpstr>
      <vt:lpstr>на 28.02.19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2021-03-24T12:08:35Z</dcterms:modified>
</cp:coreProperties>
</file>